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70" activeTab="0"/>
  </bookViews>
  <sheets>
    <sheet name="Assumptions" sheetId="1" r:id="rId1"/>
    <sheet name="Business activity" sheetId="2" r:id="rId2"/>
    <sheet name="Summary financial" sheetId="3" r:id="rId3"/>
    <sheet name="Operating and capital expenses" sheetId="4" r:id="rId4"/>
    <sheet name="Graphical summary" sheetId="5" r:id="rId5"/>
    <sheet name="Financial Forecast" sheetId="6" r:id="rId6"/>
    <sheet name="Revenue summary" sheetId="7" r:id="rId7"/>
    <sheet name="Historical financial" sheetId="8" r:id="rId8"/>
    <sheet name="Revenue 1" sheetId="9" r:id="rId9"/>
    <sheet name="Revenue 2" sheetId="10" r:id="rId10"/>
    <sheet name="Revenue 3" sheetId="11" r:id="rId11"/>
    <sheet name="Revenue 4" sheetId="12" r:id="rId12"/>
    <sheet name="Revenue 5" sheetId="13" r:id="rId13"/>
    <sheet name="Mezzanine and IPO analysis" sheetId="14" r:id="rId14"/>
  </sheets>
  <definedNames>
    <definedName name="_xlnm.Print_Area" localSheetId="0">'Assumptions'!$A$1:$G$227</definedName>
    <definedName name="_xlnm.Print_Area" localSheetId="1">'Business activity'!$A$1:$G$91</definedName>
    <definedName name="_xlnm.Print_Area" localSheetId="5">'Financial Forecast'!$A$1:$G$129</definedName>
    <definedName name="_xlnm.Print_Area" localSheetId="4">'Graphical summary'!$A$1:$J$248</definedName>
    <definedName name="_xlnm.Print_Area" localSheetId="7">'Historical financial'!$A$1:$E$51</definedName>
    <definedName name="_xlnm.Print_Area" localSheetId="3">'Operating and capital expenses'!$A$1:$G$139</definedName>
    <definedName name="_xlnm.Print_Area" localSheetId="8">'Revenue 1'!$A$1:$G$119</definedName>
    <definedName name="_xlnm.Print_Area" localSheetId="9">'Revenue 2'!$A$1:$G$119</definedName>
    <definedName name="_xlnm.Print_Area" localSheetId="10">'Revenue 3'!$A$1:$G$118</definedName>
    <definedName name="_xlnm.Print_Area" localSheetId="11">'Revenue 4'!$A$1:$G$118</definedName>
    <definedName name="_xlnm.Print_Area" localSheetId="12">'Revenue 5'!$A$1:$G$120</definedName>
    <definedName name="_xlnm.Print_Area" localSheetId="6">'Revenue summary'!$A$1:$G$52</definedName>
    <definedName name="_xlnm.Print_Area" localSheetId="2">'Summary financial'!$A$1:$H$60</definedName>
  </definedNames>
  <calcPr fullCalcOnLoad="1"/>
</workbook>
</file>

<file path=xl/sharedStrings.xml><?xml version="1.0" encoding="utf-8"?>
<sst xmlns="http://schemas.openxmlformats.org/spreadsheetml/2006/main" count="488" uniqueCount="223">
  <si>
    <t>ABC Company Limited</t>
  </si>
  <si>
    <t>Assumptions</t>
  </si>
  <si>
    <t>A graphical overview of this financial model is provided below.</t>
  </si>
  <si>
    <t>NOTES</t>
  </si>
  <si>
    <t>The default currency is the Australian Dollar</t>
  </si>
  <si>
    <t>The key objective of the model is to produce ten graphs summarising key financials/drivers</t>
  </si>
  <si>
    <t>There are five revenue categories (listed below)</t>
  </si>
  <si>
    <t>All assumptions underlying this model are contained within the "Assumption" worksheet</t>
  </si>
  <si>
    <t>The assumptions underlying each market segment are grouped on each of the following pages.</t>
  </si>
  <si>
    <t>The key business drivers within each market segment are used to drive this dynamic model</t>
  </si>
  <si>
    <t>Time periods (reproduced throughout model)</t>
  </si>
  <si>
    <t>2008/09</t>
  </si>
  <si>
    <t>2009/10</t>
  </si>
  <si>
    <t>2010/11</t>
  </si>
  <si>
    <t>2011/12</t>
  </si>
  <si>
    <t>2012/13</t>
  </si>
  <si>
    <t>Revenue categories</t>
  </si>
  <si>
    <t>Expense categories</t>
  </si>
  <si>
    <t>Product 1</t>
  </si>
  <si>
    <t>Finance and administration</t>
  </si>
  <si>
    <t>Product 2</t>
  </si>
  <si>
    <t>Sales and marketing</t>
  </si>
  <si>
    <t>Product 3</t>
  </si>
  <si>
    <t>Research and development</t>
  </si>
  <si>
    <t>Service 1</t>
  </si>
  <si>
    <t>Staff</t>
  </si>
  <si>
    <t>Service 2</t>
  </si>
  <si>
    <t>Overhead</t>
  </si>
  <si>
    <t>Proportion of new customer activity included as revenue for period</t>
  </si>
  <si>
    <t>Business activity – new customers</t>
  </si>
  <si>
    <t>United States</t>
  </si>
  <si>
    <t>Europe</t>
  </si>
  <si>
    <t>Asia</t>
  </si>
  <si>
    <t>Rest of the world</t>
  </si>
  <si>
    <t>Non-recurring revenue</t>
  </si>
  <si>
    <t>Recurring revenue</t>
  </si>
  <si>
    <t>Direct cost (non-recurring)</t>
  </si>
  <si>
    <t>Direct cost (recurring)</t>
  </si>
  <si>
    <t>Direct cost (non-recurring) %</t>
  </si>
  <si>
    <t>Direct cost (recurring) %</t>
  </si>
  <si>
    <t>Assumptions (continued)</t>
  </si>
  <si>
    <t>Working capital requirements</t>
  </si>
  <si>
    <t>Debtors as a % of sales</t>
  </si>
  <si>
    <t>Creditors as a % of sales</t>
  </si>
  <si>
    <t>Corporate</t>
  </si>
  <si>
    <t>Marketing</t>
  </si>
  <si>
    <t>Depreciation on capital expenditure</t>
  </si>
  <si>
    <t>Interest rate received</t>
  </si>
  <si>
    <t>Interest rate payable (short term debt)</t>
  </si>
  <si>
    <t>Corporate tax rate</t>
  </si>
  <si>
    <t>Effective corporate tax rate</t>
  </si>
  <si>
    <t>Dividend policy (% of last year NPAT)</t>
  </si>
  <si>
    <t>Forecast annual business activity with each revenue category</t>
  </si>
  <si>
    <t>Projected activity</t>
  </si>
  <si>
    <t>Total</t>
  </si>
  <si>
    <t>Forecast accumulated business activty within each revenue category</t>
  </si>
  <si>
    <t>99/2000</t>
  </si>
  <si>
    <t>Customer base</t>
  </si>
  <si>
    <t>1999/2000</t>
  </si>
  <si>
    <t>Financial model summary (USD)</t>
  </si>
  <si>
    <t>FINANCIAL</t>
  </si>
  <si>
    <t>Gross revenue</t>
  </si>
  <si>
    <t>Net revenue</t>
  </si>
  <si>
    <t>Total net revenue</t>
  </si>
  <si>
    <t>Other Income</t>
  </si>
  <si>
    <t>Total Revenue</t>
  </si>
  <si>
    <t>Less Operating Expenses</t>
  </si>
  <si>
    <t>Total operating expenses</t>
  </si>
  <si>
    <t>EBITDA</t>
  </si>
  <si>
    <t>Operating profit before tax</t>
  </si>
  <si>
    <t>Net profit after tax</t>
  </si>
  <si>
    <t>Less capital expenditure</t>
  </si>
  <si>
    <t>Net cashflow before financing</t>
  </si>
  <si>
    <t>Finance inflows</t>
  </si>
  <si>
    <t>Net cashflow after financing</t>
  </si>
  <si>
    <t>NEW CUSTOMER ACTIVITY</t>
  </si>
  <si>
    <t>Operating and capital expenditure</t>
  </si>
  <si>
    <t>Operating expenditure</t>
  </si>
  <si>
    <t>Capital Expenditure</t>
  </si>
  <si>
    <t>Working Capital</t>
  </si>
  <si>
    <t>Trade</t>
  </si>
  <si>
    <t>Sales ($US)</t>
  </si>
  <si>
    <t>% Debtors</t>
  </si>
  <si>
    <t>% Creditors</t>
  </si>
  <si>
    <t>Working capital required (trade)</t>
  </si>
  <si>
    <t>Current working capital</t>
  </si>
  <si>
    <t>Working capital required</t>
  </si>
  <si>
    <t>Capital expenditure</t>
  </si>
  <si>
    <t>Graphical summary</t>
  </si>
  <si>
    <t>Financial</t>
  </si>
  <si>
    <t>Business activity</t>
  </si>
  <si>
    <t>Revenue summary</t>
  </si>
  <si>
    <t>Financial Forecast</t>
  </si>
  <si>
    <t>GROSS REVENUE</t>
  </si>
  <si>
    <t>Non-recurring gross revenue</t>
  </si>
  <si>
    <t>Recurring gross revenue</t>
  </si>
  <si>
    <t>Total gross revenue</t>
  </si>
  <si>
    <t>LESS DIRECT COST</t>
  </si>
  <si>
    <t>Direct costs (recurring)</t>
  </si>
  <si>
    <t>Direct costs (Total)</t>
  </si>
  <si>
    <t>TOTAL DIRECT COSTS</t>
  </si>
  <si>
    <t>NET REVENUE</t>
  </si>
  <si>
    <t>Net revenue (non-recurring)</t>
  </si>
  <si>
    <t>Net revenue (recurring)</t>
  </si>
  <si>
    <t>Net revenue (Total)</t>
  </si>
  <si>
    <t>TOTAL NET REVENUE</t>
  </si>
  <si>
    <t>OTHER INCOME</t>
  </si>
  <si>
    <t>Other income</t>
  </si>
  <si>
    <t>Total other income</t>
  </si>
  <si>
    <t>TOTAL REVENUE</t>
  </si>
  <si>
    <t>Existing Depreciation and amortisation</t>
  </si>
  <si>
    <t>Additional depreciation</t>
  </si>
  <si>
    <t>Depreciation and Amortisation</t>
  </si>
  <si>
    <t>EBIT</t>
  </si>
  <si>
    <t>Interest received</t>
  </si>
  <si>
    <t>Interest paid</t>
  </si>
  <si>
    <t>Finance lease charges</t>
  </si>
  <si>
    <t>Net interest</t>
  </si>
  <si>
    <t>EBT</t>
  </si>
  <si>
    <t>Income Taxation</t>
  </si>
  <si>
    <t>NPAT</t>
  </si>
  <si>
    <t>Working capital</t>
  </si>
  <si>
    <t>Total capital expenditure</t>
  </si>
  <si>
    <t>Net cashflow after capital expenditure</t>
  </si>
  <si>
    <t>Financing activities</t>
  </si>
  <si>
    <t>Equity funds raised</t>
  </si>
  <si>
    <t>Dividends</t>
  </si>
  <si>
    <t>Net financing activities</t>
  </si>
  <si>
    <t>Balance Sheet (Historical and Financial Forecast)</t>
  </si>
  <si>
    <t>CURRENT ASSETS</t>
  </si>
  <si>
    <t>Cash</t>
  </si>
  <si>
    <t>Trade debtors</t>
  </si>
  <si>
    <t>Other</t>
  </si>
  <si>
    <t>TOTAL CURRENT ASSETS</t>
  </si>
  <si>
    <t>NON-CURRENT ASSETS</t>
  </si>
  <si>
    <t>Investments</t>
  </si>
  <si>
    <t>Property, Plant &amp; equipment</t>
  </si>
  <si>
    <t>Intangibles</t>
  </si>
  <si>
    <t>TOTAL NON-CURRENT ASSETS</t>
  </si>
  <si>
    <t>TOTAL ASSETS</t>
  </si>
  <si>
    <t>CURRENT LIABILITIES</t>
  </si>
  <si>
    <t>Creditors</t>
  </si>
  <si>
    <t>Provisions</t>
  </si>
  <si>
    <t>TOTAL CURRENT LIABILITIES</t>
  </si>
  <si>
    <t>NON CURRENT LIABILITIES</t>
  </si>
  <si>
    <t>Provision for deferred income tax</t>
  </si>
  <si>
    <t>TOTAL NON-CURRENT LIABILITIES</t>
  </si>
  <si>
    <t>TOTAL LIABILITIES</t>
  </si>
  <si>
    <t>NET ASSETS</t>
  </si>
  <si>
    <t>SHAREHOLDER EQUITY</t>
  </si>
  <si>
    <t>Issued Share Capital</t>
  </si>
  <si>
    <t>Foreign Currency Transalation Reserver</t>
  </si>
  <si>
    <t>Retained Profits/(losses)</t>
  </si>
  <si>
    <t>TOTAL SHAREHOLDERS' EQUITY</t>
  </si>
  <si>
    <t>Revenue and direct cost summary</t>
  </si>
  <si>
    <t>Direct cost</t>
  </si>
  <si>
    <t>Gross margin</t>
  </si>
  <si>
    <t>Average</t>
  </si>
  <si>
    <t>Profit and Loss Statement (Historical)</t>
  </si>
  <si>
    <t>Revenue</t>
  </si>
  <si>
    <t>H2 1999</t>
  </si>
  <si>
    <t>H1 2000</t>
  </si>
  <si>
    <t>Sales</t>
  </si>
  <si>
    <t>Total sales</t>
  </si>
  <si>
    <t>Less Direct cost</t>
  </si>
  <si>
    <t>Total Operating Expenses</t>
  </si>
  <si>
    <t>Earnings before Depn,Int and tax</t>
  </si>
  <si>
    <t>Depreciation</t>
  </si>
  <si>
    <t>Amortisation</t>
  </si>
  <si>
    <t>Depreciation and amortisation</t>
  </si>
  <si>
    <t>Earnings before interest and tax</t>
  </si>
  <si>
    <t>Interested received</t>
  </si>
  <si>
    <t>Net cashflow</t>
  </si>
  <si>
    <t>Equity finance</t>
  </si>
  <si>
    <t>Net cashflow after finance</t>
  </si>
  <si>
    <t>Balance Sheet</t>
  </si>
  <si>
    <t>Receivables</t>
  </si>
  <si>
    <t>Trade Creditors</t>
  </si>
  <si>
    <t>Unearned income</t>
  </si>
  <si>
    <t>Deferred income tax liability</t>
  </si>
  <si>
    <t>Reserves</t>
  </si>
  <si>
    <t>Summary</t>
  </si>
  <si>
    <t>Total revenue</t>
  </si>
  <si>
    <t>Non-recurring Gross revenue</t>
  </si>
  <si>
    <t>Recurring Gross revenue</t>
  </si>
  <si>
    <t>Revenue by submarket segment</t>
  </si>
  <si>
    <t>Labour required (man days per subscription)</t>
  </si>
  <si>
    <t>Non-recurring and recurring revenue</t>
  </si>
  <si>
    <t>Direct cost A$ (non-recurring)</t>
  </si>
  <si>
    <t>Direct cost A$ (recurring)</t>
  </si>
  <si>
    <t>Recurring and Non-recurring revenue</t>
  </si>
  <si>
    <t>Venture capital and IPO analysis</t>
  </si>
  <si>
    <t>EBDIT</t>
  </si>
  <si>
    <t>Net Tangible Assets</t>
  </si>
  <si>
    <t>Issued shares (begin of year)</t>
  </si>
  <si>
    <t>Issued shares (end of year)</t>
  </si>
  <si>
    <t>Venture capital finance</t>
  </si>
  <si>
    <t>Amount invested</t>
  </si>
  <si>
    <t>Mezzanine Valuation</t>
  </si>
  <si>
    <t>Pre-mezzanine NPAT (last year)</t>
  </si>
  <si>
    <t>Value at issue</t>
  </si>
  <si>
    <t>Number of shares issued to investor</t>
  </si>
  <si>
    <t>Dilution of existing shareholders</t>
  </si>
  <si>
    <t>Issue price per share</t>
  </si>
  <si>
    <t>Issued shares post mezzanine</t>
  </si>
  <si>
    <t>Initial Public offering</t>
  </si>
  <si>
    <t>IPO Valuation multiple</t>
  </si>
  <si>
    <t>IPO Amount raised (new shares)</t>
  </si>
  <si>
    <t>IPO Amount raised (sale of shares)</t>
  </si>
  <si>
    <t>IPO fixed fees</t>
  </si>
  <si>
    <t>Underwriting fee</t>
  </si>
  <si>
    <t>NPAT (this year)</t>
  </si>
  <si>
    <t>Number of shares issued</t>
  </si>
  <si>
    <t>Dilution of all existing shareholders</t>
  </si>
  <si>
    <t>Issued shares post IPO</t>
  </si>
  <si>
    <t>Existing shares sold</t>
  </si>
  <si>
    <t>IPO fees</t>
  </si>
  <si>
    <t>Underwriting/management fee</t>
  </si>
  <si>
    <t>Fixed fees</t>
  </si>
  <si>
    <t>Impact of successive funding rounds</t>
  </si>
  <si>
    <t>Dilution of original shareholders</t>
  </si>
  <si>
    <t>Shares issued during year</t>
  </si>
  <si>
    <t>Issued shares end of year</t>
  </si>
</sst>
</file>

<file path=xl/styles.xml><?xml version="1.0" encoding="utf-8"?>
<styleSheet xmlns="http://schemas.openxmlformats.org/spreadsheetml/2006/main">
  <numFmts count="18">
    <numFmt numFmtId="164" formatCode="\$#,##0_);[RED]&quot;($&quot;#,##0\)"/>
    <numFmt numFmtId="165" formatCode="_(* #,##0.00_);_(* \(#,##0.00\);_(* \-??_);_(@_)"/>
    <numFmt numFmtId="166" formatCode="@"/>
    <numFmt numFmtId="167" formatCode="_(* #,##0_);_(* \(#,##0\);_(* \-??_);_(@_)"/>
    <numFmt numFmtId="168" formatCode="0%"/>
    <numFmt numFmtId="169" formatCode="0.0%"/>
    <numFmt numFmtId="170" formatCode="GENERAL"/>
    <numFmt numFmtId="171" formatCode="\$#,##0.000_);[RED]&quot;($&quot;#,##0.000\)"/>
    <numFmt numFmtId="172" formatCode="# ??/??"/>
    <numFmt numFmtId="173" formatCode="\$#,##0.0,,\m;[RED]&quot;($&quot;#,##0.0,,&quot;m)&quot;"/>
    <numFmt numFmtId="174" formatCode="\$#,##0,,\m;[RED]&quot;($&quot;#,##0.0,,&quot;m)&quot;"/>
    <numFmt numFmtId="175" formatCode="#,##0\ ;&quot; (&quot;#,##0\);&quot; -&quot;#\ ;@\ "/>
    <numFmt numFmtId="176" formatCode="&quot;US$&quot;#,##0.0,,\m;[RED]&quot;($&quot;#,##0\)"/>
    <numFmt numFmtId="177" formatCode="&quot;US$&quot;#,##0.0,,&quot;m &quot;;[RED]&quot;($&quot;#,##0\)"/>
    <numFmt numFmtId="178" formatCode="_(* #,##0.0_);_(* \(#,##0.0\);_(* \-??_);_(@_)"/>
    <numFmt numFmtId="179" formatCode="#,##0"/>
    <numFmt numFmtId="180" formatCode="_-* #,##0.00_-;\-* #,##0.00_-;_-* \-??_-;_-@_-"/>
    <numFmt numFmtId="181" formatCode="\$#,##0.00_);[RED]&quot;($&quot;#,##0.00\)"/>
  </numFmts>
  <fonts count="48">
    <font>
      <sz val="10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Narrow"/>
      <family val="5"/>
    </font>
    <font>
      <sz val="5.4"/>
      <name val="Arial"/>
      <family val="5"/>
    </font>
    <font>
      <sz val="9.8"/>
      <name val="Arial Narrow"/>
      <family val="5"/>
    </font>
    <font>
      <b/>
      <sz val="10"/>
      <name val="Arial Narrow"/>
      <family val="5"/>
    </font>
    <font>
      <sz val="5.3"/>
      <name val="Arial"/>
      <family val="5"/>
    </font>
    <font>
      <sz val="5.1"/>
      <name val="Arial"/>
      <family val="5"/>
    </font>
    <font>
      <sz val="8.5"/>
      <name val="Arial Narrow"/>
      <family val="5"/>
    </font>
    <font>
      <sz val="8"/>
      <name val="Arial Narrow"/>
      <family val="5"/>
    </font>
    <font>
      <sz val="5.2"/>
      <name val="Arial"/>
      <family val="5"/>
    </font>
    <font>
      <sz val="9.5"/>
      <name val="Arial Narrow"/>
      <family val="5"/>
    </font>
    <font>
      <sz val="5.9"/>
      <name val="Arial"/>
      <family val="5"/>
    </font>
    <font>
      <sz val="5.8"/>
      <name val="Arial"/>
      <family val="5"/>
    </font>
    <font>
      <sz val="5.6"/>
      <name val="Arial"/>
      <family val="5"/>
    </font>
    <font>
      <sz val="6"/>
      <name val="Arial"/>
      <family val="5"/>
    </font>
    <font>
      <sz val="5.7"/>
      <name val="Arial"/>
      <family val="5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10"/>
      <color indexed="56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3" fillId="0" borderId="0" xfId="15" applyNumberFormat="1" applyFont="1" applyFill="1" applyBorder="1" applyAlignment="1" applyProtection="1">
      <alignment horizontal="left"/>
      <protection/>
    </xf>
    <xf numFmtId="167" fontId="3" fillId="0" borderId="0" xfId="15" applyNumberFormat="1" applyFont="1" applyFill="1" applyBorder="1" applyAlignment="1" applyProtection="1">
      <alignment horizontal="left"/>
      <protection/>
    </xf>
    <xf numFmtId="169" fontId="3" fillId="0" borderId="0" xfId="19" applyNumberFormat="1" applyFont="1" applyFill="1" applyBorder="1" applyAlignment="1" applyProtection="1">
      <alignment/>
      <protection/>
    </xf>
    <xf numFmtId="170" fontId="3" fillId="0" borderId="0" xfId="17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 horizontal="left"/>
      <protection/>
    </xf>
    <xf numFmtId="167" fontId="4" fillId="0" borderId="0" xfId="15" applyNumberFormat="1" applyFont="1" applyFill="1" applyBorder="1" applyAlignment="1" applyProtection="1">
      <alignment horizontal="left"/>
      <protection/>
    </xf>
    <xf numFmtId="169" fontId="4" fillId="0" borderId="0" xfId="19" applyNumberFormat="1" applyFont="1" applyFill="1" applyBorder="1" applyAlignment="1" applyProtection="1">
      <alignment/>
      <protection/>
    </xf>
    <xf numFmtId="170" fontId="4" fillId="0" borderId="0" xfId="17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71" fontId="4" fillId="0" borderId="0" xfId="17" applyNumberFormat="1" applyFont="1" applyFill="1" applyBorder="1" applyAlignment="1" applyProtection="1">
      <alignment horizontal="center"/>
      <protection/>
    </xf>
    <xf numFmtId="170" fontId="5" fillId="0" borderId="0" xfId="17" applyNumberFormat="1" applyFont="1" applyFill="1" applyBorder="1" applyAlignment="1" applyProtection="1">
      <alignment horizontal="left"/>
      <protection/>
    </xf>
    <xf numFmtId="170" fontId="5" fillId="0" borderId="0" xfId="15" applyNumberFormat="1" applyFont="1" applyFill="1" applyBorder="1" applyAlignment="1" applyProtection="1">
      <alignment horizontal="left"/>
      <protection/>
    </xf>
    <xf numFmtId="168" fontId="5" fillId="0" borderId="0" xfId="19" applyFont="1" applyFill="1" applyBorder="1" applyAlignment="1" applyProtection="1">
      <alignment horizontal="left"/>
      <protection/>
    </xf>
    <xf numFmtId="170" fontId="6" fillId="0" borderId="0" xfId="19" applyNumberFormat="1" applyFont="1" applyFill="1" applyBorder="1" applyAlignment="1" applyProtection="1">
      <alignment/>
      <protection/>
    </xf>
    <xf numFmtId="170" fontId="6" fillId="0" borderId="0" xfId="17" applyNumberFormat="1" applyFont="1" applyFill="1" applyBorder="1" applyAlignment="1" applyProtection="1">
      <alignment/>
      <protection/>
    </xf>
    <xf numFmtId="170" fontId="5" fillId="0" borderId="0" xfId="17" applyNumberFormat="1" applyFont="1" applyFill="1" applyBorder="1" applyAlignment="1" applyProtection="1">
      <alignment/>
      <protection/>
    </xf>
    <xf numFmtId="170" fontId="5" fillId="0" borderId="0" xfId="19" applyNumberFormat="1" applyFont="1" applyFill="1" applyBorder="1" applyAlignment="1" applyProtection="1">
      <alignment/>
      <protection/>
    </xf>
    <xf numFmtId="170" fontId="6" fillId="0" borderId="0" xfId="15" applyNumberFormat="1" applyFont="1" applyFill="1" applyBorder="1" applyAlignment="1" applyProtection="1">
      <alignment horizontal="left"/>
      <protection/>
    </xf>
    <xf numFmtId="171" fontId="6" fillId="0" borderId="0" xfId="17" applyNumberFormat="1" applyFont="1" applyFill="1" applyBorder="1" applyAlignment="1" applyProtection="1">
      <alignment horizontal="center"/>
      <protection/>
    </xf>
    <xf numFmtId="168" fontId="5" fillId="0" borderId="0" xfId="19" applyFont="1" applyFill="1" applyBorder="1" applyAlignment="1" applyProtection="1">
      <alignment/>
      <protection/>
    </xf>
    <xf numFmtId="168" fontId="5" fillId="0" borderId="0" xfId="19" applyFont="1" applyFill="1" applyBorder="1" applyAlignment="1" applyProtection="1">
      <alignment horizontal="right"/>
      <protection/>
    </xf>
    <xf numFmtId="164" fontId="2" fillId="0" borderId="0" xfId="15" applyNumberFormat="1" applyFont="1" applyFill="1" applyBorder="1" applyAlignment="1" applyProtection="1">
      <alignment horizontal="left"/>
      <protection/>
    </xf>
    <xf numFmtId="170" fontId="2" fillId="0" borderId="0" xfId="15" applyNumberFormat="1" applyFont="1" applyFill="1" applyBorder="1" applyAlignment="1" applyProtection="1">
      <alignment horizontal="left"/>
      <protection/>
    </xf>
    <xf numFmtId="170" fontId="2" fillId="0" borderId="0" xfId="19" applyNumberFormat="1" applyFont="1" applyFill="1" applyBorder="1" applyAlignment="1" applyProtection="1">
      <alignment/>
      <protection/>
    </xf>
    <xf numFmtId="170" fontId="2" fillId="0" borderId="0" xfId="17" applyNumberFormat="1" applyFont="1" applyFill="1" applyBorder="1" applyAlignment="1" applyProtection="1">
      <alignment/>
      <protection/>
    </xf>
    <xf numFmtId="164" fontId="3" fillId="0" borderId="0" xfId="15" applyNumberFormat="1" applyFont="1" applyFill="1" applyBorder="1" applyAlignment="1" applyProtection="1">
      <alignment horizontal="left"/>
      <protection/>
    </xf>
    <xf numFmtId="170" fontId="3" fillId="0" borderId="0" xfId="15" applyNumberFormat="1" applyFont="1" applyFill="1" applyBorder="1" applyAlignment="1" applyProtection="1">
      <alignment horizontal="left"/>
      <protection/>
    </xf>
    <xf numFmtId="170" fontId="7" fillId="0" borderId="0" xfId="19" applyNumberFormat="1" applyFont="1" applyFill="1" applyBorder="1" applyAlignment="1" applyProtection="1">
      <alignment/>
      <protection/>
    </xf>
    <xf numFmtId="170" fontId="3" fillId="0" borderId="0" xfId="19" applyNumberFormat="1" applyFont="1" applyFill="1" applyBorder="1" applyAlignment="1" applyProtection="1">
      <alignment/>
      <protection/>
    </xf>
    <xf numFmtId="164" fontId="5" fillId="0" borderId="0" xfId="15" applyNumberFormat="1" applyFont="1" applyFill="1" applyBorder="1" applyAlignment="1" applyProtection="1">
      <alignment horizontal="left"/>
      <protection/>
    </xf>
    <xf numFmtId="169" fontId="6" fillId="0" borderId="0" xfId="19" applyNumberFormat="1" applyFont="1" applyFill="1" applyBorder="1" applyAlignment="1" applyProtection="1">
      <alignment horizontal="center"/>
      <protection/>
    </xf>
    <xf numFmtId="167" fontId="5" fillId="0" borderId="0" xfId="15" applyNumberFormat="1" applyFont="1" applyFill="1" applyBorder="1" applyAlignment="1" applyProtection="1">
      <alignment horizontal="left"/>
      <protection/>
    </xf>
    <xf numFmtId="164" fontId="5" fillId="0" borderId="0" xfId="17" applyFont="1" applyFill="1" applyBorder="1" applyAlignment="1" applyProtection="1">
      <alignment/>
      <protection/>
    </xf>
    <xf numFmtId="164" fontId="6" fillId="0" borderId="0" xfId="17" applyFont="1" applyFill="1" applyBorder="1" applyAlignment="1" applyProtection="1">
      <alignment/>
      <protection/>
    </xf>
    <xf numFmtId="164" fontId="6" fillId="0" borderId="0" xfId="15" applyNumberFormat="1" applyFont="1" applyFill="1" applyBorder="1" applyAlignment="1" applyProtection="1">
      <alignment horizontal="left"/>
      <protection/>
    </xf>
    <xf numFmtId="171" fontId="6" fillId="0" borderId="0" xfId="19" applyNumberFormat="1" applyFont="1" applyFill="1" applyBorder="1" applyAlignment="1" applyProtection="1">
      <alignment horizontal="center"/>
      <protection/>
    </xf>
    <xf numFmtId="165" fontId="5" fillId="0" borderId="0" xfId="15" applyFont="1" applyFill="1" applyBorder="1" applyAlignment="1" applyProtection="1">
      <alignment horizontal="left"/>
      <protection/>
    </xf>
    <xf numFmtId="164" fontId="4" fillId="0" borderId="0" xfId="15" applyNumberFormat="1" applyFont="1" applyFill="1" applyBorder="1" applyAlignment="1" applyProtection="1">
      <alignment horizontal="left"/>
      <protection/>
    </xf>
    <xf numFmtId="170" fontId="4" fillId="0" borderId="0" xfId="15" applyNumberFormat="1" applyFont="1" applyFill="1" applyBorder="1" applyAlignment="1" applyProtection="1">
      <alignment horizontal="left"/>
      <protection/>
    </xf>
    <xf numFmtId="170" fontId="1" fillId="0" borderId="0" xfId="19" applyNumberFormat="1" applyFont="1" applyFill="1" applyBorder="1" applyAlignment="1" applyProtection="1">
      <alignment/>
      <protection/>
    </xf>
    <xf numFmtId="170" fontId="4" fillId="0" borderId="0" xfId="19" applyNumberFormat="1" applyFont="1" applyFill="1" applyBorder="1" applyAlignment="1" applyProtection="1">
      <alignment/>
      <protection/>
    </xf>
    <xf numFmtId="170" fontId="8" fillId="0" borderId="0" xfId="15" applyNumberFormat="1" applyFont="1" applyFill="1" applyBorder="1" applyAlignment="1" applyProtection="1">
      <alignment horizontal="left"/>
      <protection/>
    </xf>
    <xf numFmtId="170" fontId="8" fillId="0" borderId="0" xfId="19" applyNumberFormat="1" applyFont="1" applyFill="1" applyBorder="1" applyAlignment="1" applyProtection="1">
      <alignment/>
      <protection/>
    </xf>
    <xf numFmtId="170" fontId="8" fillId="0" borderId="0" xfId="17" applyNumberFormat="1" applyFont="1" applyFill="1" applyBorder="1" applyAlignment="1" applyProtection="1">
      <alignment/>
      <protection/>
    </xf>
    <xf numFmtId="170" fontId="9" fillId="0" borderId="0" xfId="15" applyNumberFormat="1" applyFont="1" applyFill="1" applyBorder="1" applyAlignment="1" applyProtection="1">
      <alignment horizontal="left"/>
      <protection/>
    </xf>
    <xf numFmtId="170" fontId="9" fillId="0" borderId="0" xfId="19" applyNumberFormat="1" applyFont="1" applyFill="1" applyBorder="1" applyAlignment="1" applyProtection="1">
      <alignment/>
      <protection/>
    </xf>
    <xf numFmtId="164" fontId="9" fillId="0" borderId="0" xfId="17" applyFont="1" applyFill="1" applyBorder="1" applyAlignment="1" applyProtection="1">
      <alignment/>
      <protection/>
    </xf>
    <xf numFmtId="164" fontId="8" fillId="0" borderId="0" xfId="17" applyFont="1" applyFill="1" applyBorder="1" applyAlignment="1" applyProtection="1">
      <alignment/>
      <protection/>
    </xf>
    <xf numFmtId="168" fontId="9" fillId="0" borderId="0" xfId="19" applyFont="1" applyFill="1" applyBorder="1" applyAlignment="1" applyProtection="1">
      <alignment/>
      <protection/>
    </xf>
    <xf numFmtId="170" fontId="8" fillId="0" borderId="0" xfId="15" applyNumberFormat="1" applyFont="1" applyFill="1" applyBorder="1" applyAlignment="1" applyProtection="1">
      <alignment horizontal="center"/>
      <protection/>
    </xf>
    <xf numFmtId="170" fontId="9" fillId="0" borderId="0" xfId="17" applyNumberFormat="1" applyFont="1" applyFill="1" applyBorder="1" applyAlignment="1" applyProtection="1">
      <alignment/>
      <protection/>
    </xf>
    <xf numFmtId="165" fontId="9" fillId="0" borderId="0" xfId="15" applyFont="1" applyFill="1" applyBorder="1" applyAlignment="1" applyProtection="1">
      <alignment horizontal="left"/>
      <protection/>
    </xf>
    <xf numFmtId="164" fontId="9" fillId="0" borderId="0" xfId="17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10" fillId="0" borderId="0" xfId="0" applyFont="1" applyAlignment="1">
      <alignment/>
    </xf>
    <xf numFmtId="168" fontId="1" fillId="0" borderId="0" xfId="19" applyNumberFormat="1" applyFont="1" applyFill="1" applyBorder="1" applyAlignment="1" applyProtection="1">
      <alignment/>
      <protection/>
    </xf>
    <xf numFmtId="169" fontId="1" fillId="0" borderId="0" xfId="19" applyNumberFormat="1" applyFont="1" applyFill="1" applyBorder="1" applyAlignment="1" applyProtection="1">
      <alignment/>
      <protection/>
    </xf>
    <xf numFmtId="164" fontId="1" fillId="0" borderId="0" xfId="17" applyFont="1" applyFill="1" applyBorder="1" applyAlignment="1" applyProtection="1">
      <alignment/>
      <protection/>
    </xf>
    <xf numFmtId="168" fontId="1" fillId="0" borderId="0" xfId="19" applyFont="1" applyFill="1" applyBorder="1" applyAlignment="1" applyProtection="1">
      <alignment/>
      <protection/>
    </xf>
    <xf numFmtId="164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167" fontId="2" fillId="0" borderId="0" xfId="15" applyNumberFormat="1" applyFont="1" applyFill="1" applyBorder="1" applyAlignment="1" applyProtection="1">
      <alignment horizontal="left"/>
      <protection/>
    </xf>
    <xf numFmtId="167" fontId="2" fillId="0" borderId="0" xfId="15" applyNumberFormat="1" applyFont="1" applyFill="1" applyBorder="1" applyAlignment="1" applyProtection="1">
      <alignment/>
      <protection/>
    </xf>
    <xf numFmtId="170" fontId="2" fillId="0" borderId="0" xfId="0" applyNumberFormat="1" applyFont="1" applyBorder="1" applyAlignment="1">
      <alignment/>
    </xf>
    <xf numFmtId="167" fontId="4" fillId="0" borderId="0" xfId="15" applyNumberFormat="1" applyFont="1" applyFill="1" applyBorder="1" applyAlignment="1" applyProtection="1">
      <alignment/>
      <protection/>
    </xf>
    <xf numFmtId="170" fontId="11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right"/>
    </xf>
    <xf numFmtId="167" fontId="4" fillId="0" borderId="0" xfId="15" applyNumberFormat="1" applyFont="1" applyFill="1" applyBorder="1" applyAlignment="1" applyProtection="1">
      <alignment horizontal="right"/>
      <protection/>
    </xf>
    <xf numFmtId="167" fontId="5" fillId="0" borderId="0" xfId="15" applyNumberFormat="1" applyFont="1" applyFill="1" applyBorder="1" applyAlignment="1" applyProtection="1">
      <alignment/>
      <protection/>
    </xf>
    <xf numFmtId="170" fontId="5" fillId="0" borderId="0" xfId="0" applyNumberFormat="1" applyFont="1" applyBorder="1" applyAlignment="1">
      <alignment/>
    </xf>
    <xf numFmtId="167" fontId="5" fillId="0" borderId="1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 horizontal="right"/>
      <protection/>
    </xf>
    <xf numFmtId="167" fontId="4" fillId="0" borderId="0" xfId="15" applyNumberFormat="1" applyFont="1" applyFill="1" applyBorder="1" applyAlignment="1" applyProtection="1">
      <alignment horizontal="center"/>
      <protection/>
    </xf>
    <xf numFmtId="167" fontId="1" fillId="0" borderId="0" xfId="15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/>
    </xf>
    <xf numFmtId="170" fontId="1" fillId="0" borderId="0" xfId="17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 horizontal="left"/>
      <protection/>
    </xf>
    <xf numFmtId="167" fontId="5" fillId="0" borderId="2" xfId="15" applyNumberFormat="1" applyFont="1" applyFill="1" applyBorder="1" applyAlignment="1" applyProtection="1">
      <alignment/>
      <protection/>
    </xf>
    <xf numFmtId="164" fontId="4" fillId="0" borderId="0" xfId="0" applyFont="1" applyAlignment="1">
      <alignment horizontal="right"/>
    </xf>
    <xf numFmtId="167" fontId="11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70" fontId="2" fillId="0" borderId="0" xfId="17" applyNumberFormat="1" applyFont="1" applyFill="1" applyBorder="1" applyAlignment="1" applyProtection="1">
      <alignment horizontal="left"/>
      <protection/>
    </xf>
    <xf numFmtId="170" fontId="4" fillId="0" borderId="0" xfId="17" applyNumberFormat="1" applyFont="1" applyFill="1" applyBorder="1" applyAlignment="1" applyProtection="1">
      <alignment horizontal="left"/>
      <protection/>
    </xf>
    <xf numFmtId="170" fontId="1" fillId="0" borderId="0" xfId="0" applyNumberFormat="1" applyFont="1" applyBorder="1" applyAlignment="1">
      <alignment/>
    </xf>
    <xf numFmtId="170" fontId="3" fillId="0" borderId="0" xfId="17" applyNumberFormat="1" applyFont="1" applyFill="1" applyBorder="1" applyAlignment="1" applyProtection="1">
      <alignment horizontal="left"/>
      <protection/>
    </xf>
    <xf numFmtId="170" fontId="6" fillId="0" borderId="0" xfId="17" applyNumberFormat="1" applyFont="1" applyFill="1" applyBorder="1" applyAlignment="1" applyProtection="1">
      <alignment horizontal="left"/>
      <protection/>
    </xf>
    <xf numFmtId="170" fontId="13" fillId="0" borderId="0" xfId="17" applyNumberFormat="1" applyFont="1" applyFill="1" applyBorder="1" applyAlignment="1" applyProtection="1">
      <alignment horizontal="left" wrapText="1"/>
      <protection/>
    </xf>
    <xf numFmtId="170" fontId="1" fillId="0" borderId="0" xfId="17" applyNumberFormat="1" applyFont="1" applyFill="1" applyBorder="1" applyAlignment="1" applyProtection="1">
      <alignment horizontal="center" wrapText="1"/>
      <protection/>
    </xf>
    <xf numFmtId="170" fontId="4" fillId="0" borderId="0" xfId="17" applyNumberFormat="1" applyFont="1" applyFill="1" applyBorder="1" applyAlignment="1" applyProtection="1">
      <alignment horizontal="center" wrapText="1"/>
      <protection/>
    </xf>
    <xf numFmtId="170" fontId="1" fillId="0" borderId="0" xfId="0" applyNumberFormat="1" applyFont="1" applyBorder="1" applyAlignment="1">
      <alignment horizontal="center" wrapText="1"/>
    </xf>
    <xf numFmtId="170" fontId="4" fillId="0" borderId="0" xfId="17" applyNumberFormat="1" applyFont="1" applyFill="1" applyBorder="1" applyAlignment="1" applyProtection="1">
      <alignment horizontal="right"/>
      <protection/>
    </xf>
    <xf numFmtId="164" fontId="1" fillId="0" borderId="0" xfId="17" applyNumberFormat="1" applyFont="1" applyFill="1" applyBorder="1" applyAlignment="1" applyProtection="1">
      <alignment horizontal="right"/>
      <protection/>
    </xf>
    <xf numFmtId="170" fontId="1" fillId="0" borderId="0" xfId="17" applyNumberFormat="1" applyFont="1" applyFill="1" applyBorder="1" applyAlignment="1" applyProtection="1">
      <alignment horizontal="left"/>
      <protection/>
    </xf>
    <xf numFmtId="170" fontId="1" fillId="0" borderId="0" xfId="17" applyNumberFormat="1" applyFont="1" applyFill="1" applyBorder="1" applyAlignment="1" applyProtection="1">
      <alignment horizontal="right"/>
      <protection/>
    </xf>
    <xf numFmtId="164" fontId="1" fillId="0" borderId="1" xfId="17" applyNumberFormat="1" applyFont="1" applyFill="1" applyBorder="1" applyAlignment="1" applyProtection="1">
      <alignment horizontal="right"/>
      <protection/>
    </xf>
    <xf numFmtId="164" fontId="4" fillId="0" borderId="0" xfId="17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Border="1" applyAlignment="1">
      <alignment/>
    </xf>
    <xf numFmtId="170" fontId="10" fillId="0" borderId="0" xfId="17" applyNumberFormat="1" applyFont="1" applyFill="1" applyBorder="1" applyAlignment="1" applyProtection="1">
      <alignment horizontal="left"/>
      <protection/>
    </xf>
    <xf numFmtId="170" fontId="4" fillId="0" borderId="0" xfId="17" applyNumberFormat="1" applyFont="1" applyFill="1" applyBorder="1" applyAlignment="1" applyProtection="1">
      <alignment horizontal="left" wrapText="1"/>
      <protection/>
    </xf>
    <xf numFmtId="164" fontId="4" fillId="0" borderId="0" xfId="17" applyFont="1" applyFill="1" applyBorder="1" applyAlignment="1" applyProtection="1">
      <alignment horizontal="center" wrapText="1"/>
      <protection/>
    </xf>
    <xf numFmtId="170" fontId="4" fillId="0" borderId="0" xfId="17" applyNumberFormat="1" applyFont="1" applyFill="1" applyBorder="1" applyAlignment="1" applyProtection="1">
      <alignment horizontal="center"/>
      <protection/>
    </xf>
    <xf numFmtId="164" fontId="4" fillId="0" borderId="0" xfId="17" applyFont="1" applyFill="1" applyBorder="1" applyAlignment="1" applyProtection="1">
      <alignment horizontal="center"/>
      <protection/>
    </xf>
    <xf numFmtId="167" fontId="1" fillId="0" borderId="0" xfId="15" applyNumberFormat="1" applyFont="1" applyFill="1" applyBorder="1" applyAlignment="1" applyProtection="1">
      <alignment horizontal="right"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6" fillId="0" borderId="1" xfId="0" applyFont="1" applyBorder="1" applyAlignment="1">
      <alignment/>
    </xf>
    <xf numFmtId="164" fontId="16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1" fillId="0" borderId="1" xfId="0" applyFont="1" applyBorder="1" applyAlignment="1">
      <alignment/>
    </xf>
    <xf numFmtId="164" fontId="3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170" fontId="6" fillId="0" borderId="0" xfId="17" applyNumberFormat="1" applyFont="1" applyFill="1" applyBorder="1" applyAlignment="1" applyProtection="1">
      <alignment horizontal="center"/>
      <protection/>
    </xf>
    <xf numFmtId="164" fontId="5" fillId="0" borderId="0" xfId="17" applyNumberFormat="1" applyFont="1" applyFill="1" applyBorder="1" applyAlignment="1" applyProtection="1">
      <alignment/>
      <protection/>
    </xf>
    <xf numFmtId="164" fontId="5" fillId="0" borderId="1" xfId="17" applyNumberFormat="1" applyFont="1" applyFill="1" applyBorder="1" applyAlignment="1" applyProtection="1">
      <alignment/>
      <protection/>
    </xf>
    <xf numFmtId="170" fontId="5" fillId="0" borderId="0" xfId="17" applyNumberFormat="1" applyFont="1" applyFill="1" applyBorder="1" applyAlignment="1" applyProtection="1">
      <alignment horizontal="right"/>
      <protection/>
    </xf>
    <xf numFmtId="170" fontId="6" fillId="0" borderId="0" xfId="17" applyNumberFormat="1" applyFont="1" applyFill="1" applyBorder="1" applyAlignment="1" applyProtection="1">
      <alignment horizontal="right"/>
      <protection/>
    </xf>
    <xf numFmtId="164" fontId="6" fillId="0" borderId="0" xfId="17" applyNumberFormat="1" applyFont="1" applyFill="1" applyBorder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64" fontId="6" fillId="0" borderId="0" xfId="17" applyNumberFormat="1" applyFont="1" applyFill="1" applyBorder="1" applyAlignment="1" applyProtection="1">
      <alignment horizontal="center"/>
      <protection/>
    </xf>
    <xf numFmtId="164" fontId="1" fillId="0" borderId="0" xfId="17" applyNumberFormat="1" applyFont="1" applyFill="1" applyBorder="1" applyAlignment="1" applyProtection="1">
      <alignment/>
      <protection/>
    </xf>
    <xf numFmtId="164" fontId="4" fillId="0" borderId="0" xfId="17" applyNumberFormat="1" applyFont="1" applyFill="1" applyBorder="1" applyAlignment="1" applyProtection="1">
      <alignment/>
      <protection/>
    </xf>
    <xf numFmtId="164" fontId="5" fillId="0" borderId="1" xfId="17" applyFont="1" applyFill="1" applyBorder="1" applyAlignment="1" applyProtection="1">
      <alignment/>
      <protection/>
    </xf>
    <xf numFmtId="164" fontId="4" fillId="0" borderId="0" xfId="17" applyNumberFormat="1" applyFont="1" applyFill="1" applyBorder="1" applyAlignment="1" applyProtection="1">
      <alignment horizontal="center"/>
      <protection/>
    </xf>
    <xf numFmtId="170" fontId="13" fillId="0" borderId="0" xfId="17" applyNumberFormat="1" applyFont="1" applyFill="1" applyBorder="1" applyAlignment="1" applyProtection="1">
      <alignment horizontal="left"/>
      <protection/>
    </xf>
    <xf numFmtId="170" fontId="13" fillId="0" borderId="0" xfId="17" applyNumberFormat="1" applyFont="1" applyFill="1" applyBorder="1" applyAlignment="1" applyProtection="1">
      <alignment/>
      <protection/>
    </xf>
    <xf numFmtId="170" fontId="4" fillId="0" borderId="0" xfId="0" applyNumberFormat="1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164" fontId="4" fillId="0" borderId="0" xfId="17" applyFont="1" applyFill="1" applyBorder="1" applyAlignment="1" applyProtection="1">
      <alignment/>
      <protection/>
    </xf>
    <xf numFmtId="164" fontId="1" fillId="0" borderId="0" xfId="15" applyNumberFormat="1" applyFont="1" applyFill="1" applyBorder="1" applyAlignment="1" applyProtection="1">
      <alignment/>
      <protection/>
    </xf>
    <xf numFmtId="164" fontId="32" fillId="0" borderId="0" xfId="17" applyFont="1" applyFill="1" applyBorder="1" applyAlignment="1" applyProtection="1">
      <alignment/>
      <protection/>
    </xf>
    <xf numFmtId="164" fontId="1" fillId="0" borderId="1" xfId="15" applyNumberFormat="1" applyFont="1" applyFill="1" applyBorder="1" applyAlignment="1" applyProtection="1">
      <alignment/>
      <protection/>
    </xf>
    <xf numFmtId="164" fontId="32" fillId="0" borderId="1" xfId="17" applyFont="1" applyFill="1" applyBorder="1" applyAlignment="1" applyProtection="1">
      <alignment/>
      <protection/>
    </xf>
    <xf numFmtId="164" fontId="4" fillId="0" borderId="0" xfId="15" applyNumberFormat="1" applyFont="1" applyFill="1" applyBorder="1" applyAlignment="1" applyProtection="1">
      <alignment/>
      <protection/>
    </xf>
    <xf numFmtId="164" fontId="33" fillId="0" borderId="0" xfId="17" applyFont="1" applyFill="1" applyBorder="1" applyAlignment="1" applyProtection="1">
      <alignment/>
      <protection/>
    </xf>
    <xf numFmtId="164" fontId="1" fillId="0" borderId="1" xfId="17" applyNumberFormat="1" applyFont="1" applyFill="1" applyBorder="1" applyAlignment="1" applyProtection="1">
      <alignment/>
      <protection/>
    </xf>
    <xf numFmtId="170" fontId="1" fillId="0" borderId="0" xfId="0" applyNumberFormat="1" applyFont="1" applyBorder="1" applyAlignment="1">
      <alignment horizontal="left"/>
    </xf>
    <xf numFmtId="164" fontId="4" fillId="0" borderId="0" xfId="19" applyNumberFormat="1" applyFont="1" applyFill="1" applyBorder="1" applyAlignment="1" applyProtection="1">
      <alignment/>
      <protection/>
    </xf>
    <xf numFmtId="170" fontId="1" fillId="0" borderId="0" xfId="17" applyNumberFormat="1" applyFont="1" applyFill="1" applyBorder="1" applyAlignment="1" applyProtection="1">
      <alignment horizontal="left" wrapText="1"/>
      <protection/>
    </xf>
    <xf numFmtId="164" fontId="1" fillId="0" borderId="1" xfId="17" applyNumberFormat="1" applyFont="1" applyFill="1" applyBorder="1" applyAlignment="1" applyProtection="1">
      <alignment horizontal="right" wrapText="1"/>
      <protection/>
    </xf>
    <xf numFmtId="168" fontId="1" fillId="0" borderId="0" xfId="0" applyNumberFormat="1" applyFont="1" applyAlignment="1">
      <alignment/>
    </xf>
    <xf numFmtId="164" fontId="34" fillId="0" borderId="0" xfId="0" applyFont="1" applyAlignment="1">
      <alignment/>
    </xf>
    <xf numFmtId="164" fontId="7" fillId="0" borderId="0" xfId="0" applyFont="1" applyAlignment="1">
      <alignment/>
    </xf>
    <xf numFmtId="168" fontId="4" fillId="0" borderId="0" xfId="19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0" xfId="15" applyNumberFormat="1" applyFont="1" applyFill="1" applyBorder="1" applyAlignment="1" applyProtection="1">
      <alignment horizontal="right"/>
      <protection/>
    </xf>
    <xf numFmtId="168" fontId="5" fillId="0" borderId="0" xfId="19" applyNumberFormat="1" applyFont="1" applyFill="1" applyBorder="1" applyAlignment="1" applyProtection="1">
      <alignment/>
      <protection/>
    </xf>
    <xf numFmtId="170" fontId="5" fillId="0" borderId="0" xfId="0" applyNumberFormat="1" applyFont="1" applyAlignment="1">
      <alignment/>
    </xf>
    <xf numFmtId="170" fontId="35" fillId="0" borderId="0" xfId="17" applyNumberFormat="1" applyFont="1" applyFill="1" applyBorder="1" applyAlignment="1" applyProtection="1">
      <alignment horizontal="left"/>
      <protection/>
    </xf>
    <xf numFmtId="170" fontId="36" fillId="0" borderId="0" xfId="17" applyNumberFormat="1" applyFont="1" applyFill="1" applyBorder="1" applyAlignment="1" applyProtection="1">
      <alignment/>
      <protection/>
    </xf>
    <xf numFmtId="170" fontId="36" fillId="0" borderId="0" xfId="15" applyNumberFormat="1" applyFont="1" applyFill="1" applyBorder="1" applyAlignment="1" applyProtection="1">
      <alignment/>
      <protection/>
    </xf>
    <xf numFmtId="170" fontId="37" fillId="0" borderId="0" xfId="17" applyNumberFormat="1" applyFont="1" applyFill="1" applyBorder="1" applyAlignment="1" applyProtection="1">
      <alignment horizontal="left" wrapText="1"/>
      <protection/>
    </xf>
    <xf numFmtId="170" fontId="6" fillId="0" borderId="0" xfId="17" applyNumberFormat="1" applyFont="1" applyFill="1" applyBorder="1" applyAlignment="1" applyProtection="1">
      <alignment horizontal="center" wrapText="1"/>
      <protection/>
    </xf>
    <xf numFmtId="170" fontId="3" fillId="0" borderId="0" xfId="17" applyNumberFormat="1" applyFont="1" applyFill="1" applyBorder="1" applyAlignment="1" applyProtection="1">
      <alignment horizontal="center" wrapText="1"/>
      <protection/>
    </xf>
    <xf numFmtId="170" fontId="38" fillId="0" borderId="0" xfId="17" applyNumberFormat="1" applyFont="1" applyFill="1" applyBorder="1" applyAlignment="1" applyProtection="1">
      <alignment horizontal="left"/>
      <protection/>
    </xf>
    <xf numFmtId="170" fontId="37" fillId="0" borderId="0" xfId="17" applyNumberFormat="1" applyFont="1" applyFill="1" applyBorder="1" applyAlignment="1" applyProtection="1">
      <alignment horizontal="left"/>
      <protection/>
    </xf>
    <xf numFmtId="170" fontId="3" fillId="0" borderId="0" xfId="17" applyNumberFormat="1" applyFont="1" applyFill="1" applyBorder="1" applyAlignment="1" applyProtection="1">
      <alignment horizontal="center"/>
      <protection/>
    </xf>
    <xf numFmtId="170" fontId="39" fillId="0" borderId="0" xfId="17" applyNumberFormat="1" applyFont="1" applyFill="1" applyBorder="1" applyAlignment="1" applyProtection="1">
      <alignment/>
      <protection/>
    </xf>
    <xf numFmtId="170" fontId="40" fillId="0" borderId="0" xfId="15" applyNumberFormat="1" applyFont="1" applyFill="1" applyBorder="1" applyAlignment="1" applyProtection="1">
      <alignment horizontal="center" wrapText="1"/>
      <protection/>
    </xf>
    <xf numFmtId="170" fontId="39" fillId="0" borderId="0" xfId="17" applyNumberFormat="1" applyFont="1" applyFill="1" applyBorder="1" applyAlignment="1" applyProtection="1">
      <alignment horizontal="left"/>
      <protection/>
    </xf>
    <xf numFmtId="164" fontId="36" fillId="0" borderId="1" xfId="17" applyNumberFormat="1" applyFont="1" applyFill="1" applyBorder="1" applyAlignment="1" applyProtection="1">
      <alignment/>
      <protection/>
    </xf>
    <xf numFmtId="170" fontId="39" fillId="0" borderId="0" xfId="17" applyNumberFormat="1" applyFont="1" applyFill="1" applyBorder="1" applyAlignment="1" applyProtection="1">
      <alignment horizontal="right"/>
      <protection/>
    </xf>
    <xf numFmtId="164" fontId="36" fillId="0" borderId="0" xfId="17" applyFont="1" applyFill="1" applyBorder="1" applyAlignment="1" applyProtection="1">
      <alignment/>
      <protection/>
    </xf>
    <xf numFmtId="164" fontId="36" fillId="0" borderId="0" xfId="17" applyNumberFormat="1" applyFont="1" applyFill="1" applyBorder="1" applyAlignment="1" applyProtection="1">
      <alignment/>
      <protection/>
    </xf>
    <xf numFmtId="170" fontId="41" fillId="0" borderId="0" xfId="17" applyNumberFormat="1" applyFont="1" applyFill="1" applyBorder="1" applyAlignment="1" applyProtection="1">
      <alignment/>
      <protection/>
    </xf>
    <xf numFmtId="170" fontId="37" fillId="0" borderId="0" xfId="17" applyNumberFormat="1" applyFont="1" applyFill="1" applyBorder="1" applyAlignment="1" applyProtection="1">
      <alignment/>
      <protection/>
    </xf>
    <xf numFmtId="164" fontId="40" fillId="0" borderId="0" xfId="17" applyFont="1" applyFill="1" applyBorder="1" applyAlignment="1" applyProtection="1">
      <alignment/>
      <protection/>
    </xf>
    <xf numFmtId="164" fontId="40" fillId="0" borderId="0" xfId="17" applyNumberFormat="1" applyFont="1" applyFill="1" applyBorder="1" applyAlignment="1" applyProtection="1">
      <alignment/>
      <protection/>
    </xf>
    <xf numFmtId="164" fontId="39" fillId="0" borderId="0" xfId="17" applyNumberFormat="1" applyFont="1" applyFill="1" applyBorder="1" applyAlignment="1" applyProtection="1">
      <alignment horizontal="left"/>
      <protection/>
    </xf>
    <xf numFmtId="164" fontId="40" fillId="0" borderId="1" xfId="17" applyNumberFormat="1" applyFont="1" applyFill="1" applyBorder="1" applyAlignment="1" applyProtection="1">
      <alignment/>
      <protection/>
    </xf>
    <xf numFmtId="170" fontId="37" fillId="0" borderId="0" xfId="17" applyNumberFormat="1" applyFont="1" applyFill="1" applyBorder="1" applyAlignment="1" applyProtection="1">
      <alignment horizontal="right"/>
      <protection/>
    </xf>
    <xf numFmtId="164" fontId="5" fillId="0" borderId="0" xfId="15" applyNumberFormat="1" applyFont="1" applyFill="1" applyBorder="1" applyAlignment="1" applyProtection="1">
      <alignment/>
      <protection/>
    </xf>
    <xf numFmtId="164" fontId="5" fillId="0" borderId="1" xfId="15" applyNumberFormat="1" applyFont="1" applyFill="1" applyBorder="1" applyAlignment="1" applyProtection="1">
      <alignment/>
      <protection/>
    </xf>
    <xf numFmtId="164" fontId="6" fillId="0" borderId="0" xfId="15" applyNumberFormat="1" applyFont="1" applyFill="1" applyBorder="1" applyAlignment="1" applyProtection="1">
      <alignment/>
      <protection/>
    </xf>
    <xf numFmtId="164" fontId="5" fillId="0" borderId="1" xfId="19" applyNumberFormat="1" applyFont="1" applyFill="1" applyBorder="1" applyAlignment="1" applyProtection="1">
      <alignment/>
      <protection/>
    </xf>
    <xf numFmtId="164" fontId="6" fillId="0" borderId="0" xfId="19" applyNumberFormat="1" applyFont="1" applyFill="1" applyBorder="1" applyAlignment="1" applyProtection="1">
      <alignment/>
      <protection/>
    </xf>
    <xf numFmtId="164" fontId="5" fillId="0" borderId="0" xfId="19" applyNumberFormat="1" applyFont="1" applyFill="1" applyBorder="1" applyAlignment="1" applyProtection="1">
      <alignment/>
      <protection/>
    </xf>
    <xf numFmtId="164" fontId="5" fillId="0" borderId="0" xfId="17" applyNumberFormat="1" applyFont="1" applyFill="1" applyBorder="1" applyAlignment="1" applyProtection="1">
      <alignment horizontal="right"/>
      <protection/>
    </xf>
    <xf numFmtId="170" fontId="5" fillId="0" borderId="0" xfId="17" applyNumberFormat="1" applyFont="1" applyFill="1" applyBorder="1" applyAlignment="1" applyProtection="1">
      <alignment horizontal="left" wrapText="1"/>
      <protection/>
    </xf>
    <xf numFmtId="164" fontId="5" fillId="0" borderId="1" xfId="17" applyNumberFormat="1" applyFont="1" applyFill="1" applyBorder="1" applyAlignment="1" applyProtection="1">
      <alignment horizontal="right" wrapText="1"/>
      <protection/>
    </xf>
    <xf numFmtId="171" fontId="4" fillId="0" borderId="0" xfId="0" applyNumberFormat="1" applyFont="1" applyAlignment="1">
      <alignment horizontal="center"/>
    </xf>
    <xf numFmtId="171" fontId="4" fillId="0" borderId="0" xfId="15" applyNumberFormat="1" applyFont="1" applyFill="1" applyBorder="1" applyAlignment="1" applyProtection="1">
      <alignment horizontal="right"/>
      <protection/>
    </xf>
    <xf numFmtId="171" fontId="2" fillId="0" borderId="0" xfId="15" applyNumberFormat="1" applyFont="1" applyFill="1" applyBorder="1" applyAlignment="1" applyProtection="1">
      <alignment/>
      <protection/>
    </xf>
    <xf numFmtId="171" fontId="4" fillId="0" borderId="0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 horizontal="left"/>
      <protection/>
    </xf>
    <xf numFmtId="164" fontId="5" fillId="0" borderId="0" xfId="17" applyFont="1" applyFill="1" applyBorder="1" applyAlignment="1" applyProtection="1">
      <alignment horizontal="right"/>
      <protection/>
    </xf>
    <xf numFmtId="164" fontId="5" fillId="0" borderId="1" xfId="17" applyFont="1" applyFill="1" applyBorder="1" applyAlignment="1" applyProtection="1">
      <alignment horizontal="right"/>
      <protection/>
    </xf>
    <xf numFmtId="164" fontId="1" fillId="0" borderId="0" xfId="17" applyFont="1" applyFill="1" applyBorder="1" applyAlignment="1" applyProtection="1">
      <alignment horizontal="right"/>
      <protection/>
    </xf>
    <xf numFmtId="164" fontId="1" fillId="0" borderId="1" xfId="17" applyFont="1" applyFill="1" applyBorder="1" applyAlignment="1" applyProtection="1">
      <alignment horizontal="right"/>
      <protection/>
    </xf>
    <xf numFmtId="168" fontId="6" fillId="0" borderId="0" xfId="19" applyFont="1" applyFill="1" applyBorder="1" applyAlignment="1" applyProtection="1">
      <alignment/>
      <protection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2" xfId="17" applyFont="1" applyFill="1" applyBorder="1" applyAlignment="1" applyProtection="1">
      <alignment horizontal="right"/>
      <protection/>
    </xf>
    <xf numFmtId="167" fontId="1" fillId="0" borderId="1" xfId="15" applyNumberFormat="1" applyFont="1" applyFill="1" applyBorder="1" applyAlignment="1" applyProtection="1">
      <alignment/>
      <protection/>
    </xf>
    <xf numFmtId="164" fontId="1" fillId="0" borderId="2" xfId="0" applyFont="1" applyBorder="1" applyAlignment="1">
      <alignment/>
    </xf>
    <xf numFmtId="164" fontId="1" fillId="0" borderId="2" xfId="17" applyFont="1" applyFill="1" applyBorder="1" applyAlignment="1" applyProtection="1">
      <alignment horizontal="right"/>
      <protection/>
    </xf>
    <xf numFmtId="164" fontId="17" fillId="0" borderId="0" xfId="21" applyFont="1">
      <alignment/>
      <protection/>
    </xf>
    <xf numFmtId="164" fontId="42" fillId="0" borderId="0" xfId="21" applyFont="1">
      <alignment/>
      <protection/>
    </xf>
    <xf numFmtId="164" fontId="43" fillId="0" borderId="0" xfId="21" applyFont="1">
      <alignment/>
      <protection/>
    </xf>
    <xf numFmtId="164" fontId="43" fillId="0" borderId="0" xfId="20" applyFont="1" applyFill="1" applyBorder="1" applyAlignment="1" applyProtection="1">
      <alignment/>
      <protection/>
    </xf>
    <xf numFmtId="164" fontId="44" fillId="0" borderId="0" xfId="21" applyFont="1">
      <alignment/>
      <protection/>
    </xf>
    <xf numFmtId="164" fontId="17" fillId="0" borderId="4" xfId="21" applyFont="1" applyBorder="1">
      <alignment/>
      <protection/>
    </xf>
    <xf numFmtId="164" fontId="17" fillId="0" borderId="5" xfId="21" applyFont="1" applyBorder="1">
      <alignment/>
      <protection/>
    </xf>
    <xf numFmtId="164" fontId="20" fillId="0" borderId="5" xfId="21" applyFont="1" applyBorder="1">
      <alignment/>
      <protection/>
    </xf>
    <xf numFmtId="164" fontId="17" fillId="0" borderId="5" xfId="20" applyFont="1" applyFill="1" applyBorder="1" applyAlignment="1" applyProtection="1">
      <alignment/>
      <protection/>
    </xf>
    <xf numFmtId="164" fontId="17" fillId="0" borderId="6" xfId="21" applyFont="1" applyBorder="1">
      <alignment/>
      <protection/>
    </xf>
    <xf numFmtId="164" fontId="20" fillId="0" borderId="0" xfId="21" applyFont="1" applyAlignment="1">
      <alignment horizontal="right"/>
      <protection/>
    </xf>
    <xf numFmtId="164" fontId="20" fillId="0" borderId="0" xfId="21" applyFont="1">
      <alignment/>
      <protection/>
    </xf>
    <xf numFmtId="166" fontId="20" fillId="0" borderId="0" xfId="15" applyNumberFormat="1" applyFont="1" applyFill="1" applyBorder="1" applyAlignment="1" applyProtection="1">
      <alignment horizontal="left"/>
      <protection/>
    </xf>
    <xf numFmtId="167" fontId="17" fillId="0" borderId="0" xfId="15" applyNumberFormat="1" applyFont="1" applyFill="1" applyBorder="1" applyAlignment="1" applyProtection="1">
      <alignment/>
      <protection/>
    </xf>
    <xf numFmtId="164" fontId="17" fillId="0" borderId="0" xfId="20" applyFont="1" applyFill="1" applyBorder="1" applyAlignment="1" applyProtection="1">
      <alignment/>
      <protection/>
    </xf>
    <xf numFmtId="164" fontId="45" fillId="0" borderId="0" xfId="20" applyNumberFormat="1" applyFont="1" applyFill="1" applyBorder="1" applyAlignment="1" applyProtection="1">
      <alignment/>
      <protection/>
    </xf>
    <xf numFmtId="164" fontId="24" fillId="0" borderId="0" xfId="21" applyFont="1">
      <alignment/>
      <protection/>
    </xf>
    <xf numFmtId="164" fontId="24" fillId="0" borderId="0" xfId="20" applyNumberFormat="1" applyFont="1" applyFill="1" applyBorder="1" applyAlignment="1" applyProtection="1">
      <alignment/>
      <protection/>
    </xf>
    <xf numFmtId="164" fontId="24" fillId="0" borderId="0" xfId="20" applyFont="1" applyFill="1" applyBorder="1" applyAlignment="1" applyProtection="1">
      <alignment/>
      <protection/>
    </xf>
    <xf numFmtId="164" fontId="17" fillId="0" borderId="7" xfId="21" applyFont="1" applyBorder="1">
      <alignment/>
      <protection/>
    </xf>
    <xf numFmtId="178" fontId="17" fillId="0" borderId="7" xfId="15" applyNumberFormat="1" applyFont="1" applyFill="1" applyBorder="1" applyAlignment="1" applyProtection="1">
      <alignment/>
      <protection/>
    </xf>
    <xf numFmtId="167" fontId="24" fillId="0" borderId="0" xfId="20" applyNumberFormat="1" applyFont="1" applyFill="1" applyBorder="1" applyAlignment="1" applyProtection="1">
      <alignment/>
      <protection/>
    </xf>
    <xf numFmtId="179" fontId="24" fillId="0" borderId="0" xfId="20" applyNumberFormat="1" applyFont="1" applyFill="1" applyBorder="1" applyAlignment="1" applyProtection="1">
      <alignment/>
      <protection/>
    </xf>
    <xf numFmtId="180" fontId="24" fillId="0" borderId="0" xfId="15" applyNumberFormat="1" applyFont="1" applyFill="1" applyBorder="1" applyAlignment="1" applyProtection="1">
      <alignment/>
      <protection/>
    </xf>
    <xf numFmtId="169" fontId="24" fillId="0" borderId="0" xfId="19" applyNumberFormat="1" applyFont="1" applyFill="1" applyBorder="1" applyAlignment="1" applyProtection="1">
      <alignment/>
      <protection/>
    </xf>
    <xf numFmtId="181" fontId="24" fillId="0" borderId="0" xfId="20" applyNumberFormat="1" applyFont="1" applyFill="1" applyBorder="1" applyAlignment="1" applyProtection="1">
      <alignment/>
      <protection/>
    </xf>
    <xf numFmtId="167" fontId="24" fillId="0" borderId="0" xfId="15" applyNumberFormat="1" applyFont="1" applyFill="1" applyBorder="1" applyAlignment="1" applyProtection="1">
      <alignment/>
      <protection/>
    </xf>
    <xf numFmtId="178" fontId="24" fillId="0" borderId="0" xfId="15" applyNumberFormat="1" applyFont="1" applyFill="1" applyBorder="1" applyAlignment="1" applyProtection="1">
      <alignment/>
      <protection/>
    </xf>
    <xf numFmtId="178" fontId="24" fillId="0" borderId="7" xfId="15" applyNumberFormat="1" applyFont="1" applyFill="1" applyBorder="1" applyAlignment="1" applyProtection="1">
      <alignment/>
      <protection/>
    </xf>
    <xf numFmtId="167" fontId="24" fillId="0" borderId="7" xfId="20" applyNumberFormat="1" applyFont="1" applyFill="1" applyBorder="1" applyAlignment="1" applyProtection="1">
      <alignment/>
      <protection/>
    </xf>
    <xf numFmtId="169" fontId="24" fillId="0" borderId="7" xfId="19" applyNumberFormat="1" applyFont="1" applyFill="1" applyBorder="1" applyAlignment="1" applyProtection="1">
      <alignment/>
      <protection/>
    </xf>
    <xf numFmtId="181" fontId="24" fillId="0" borderId="0" xfId="20" applyNumberFormat="1" applyFont="1" applyFill="1" applyBorder="1" applyAlignment="1" applyProtection="1">
      <alignment horizontal="right"/>
      <protection/>
    </xf>
    <xf numFmtId="164" fontId="46" fillId="0" borderId="0" xfId="20" applyNumberFormat="1" applyFont="1" applyFill="1" applyBorder="1" applyAlignment="1" applyProtection="1">
      <alignment/>
      <protection/>
    </xf>
    <xf numFmtId="164" fontId="24" fillId="0" borderId="1" xfId="20" applyFont="1" applyFill="1" applyBorder="1" applyAlignment="1" applyProtection="1">
      <alignment/>
      <protection/>
    </xf>
    <xf numFmtId="164" fontId="24" fillId="0" borderId="0" xfId="20" applyNumberFormat="1" applyFont="1" applyFill="1" applyBorder="1" applyAlignment="1" applyProtection="1">
      <alignment horizontal="right"/>
      <protection/>
    </xf>
    <xf numFmtId="164" fontId="47" fillId="0" borderId="0" xfId="20" applyNumberFormat="1" applyFont="1" applyFill="1" applyBorder="1" applyAlignment="1" applyProtection="1">
      <alignment/>
      <protection/>
    </xf>
    <xf numFmtId="166" fontId="24" fillId="0" borderId="0" xfId="15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_EquitymarketNet financial model" xfId="20"/>
    <cellStyle name="Normal_EquitymarketNet financial mode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EBITDA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Forecast'!$A$92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'Financial Forecast'!$C$2:$G$2</c:f>
              <c:strCache/>
            </c:strRef>
          </c:cat>
          <c:val>
            <c:numRef>
              <c:f>'Financial Forecast'!$C$92:$G$92</c:f>
              <c:numCache/>
            </c:numRef>
          </c:val>
        </c:ser>
        <c:axId val="56786565"/>
        <c:axId val="41317038"/>
      </c:bar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7038"/>
        <c:crossesAt val="0"/>
        <c:auto val="1"/>
        <c:lblOffset val="100"/>
        <c:noMultiLvlLbl val="0"/>
      </c:catAx>
      <c:valAx>
        <c:axId val="41317038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86565"/>
        <c:crossesAt val="1"/>
        <c:crossBetween val="between"/>
        <c:dispUnits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activity'!$A$72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activity'!$B$72:$G$72</c:f>
              <c:numCache/>
            </c:numRef>
          </c:val>
        </c:ser>
        <c:ser>
          <c:idx val="1"/>
          <c:order val="1"/>
          <c:tx>
            <c:strRef>
              <c:f>'Business activity'!$A$73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activity'!$B$73:$G$73</c:f>
              <c:numCache/>
            </c:numRef>
          </c:val>
        </c:ser>
        <c:ser>
          <c:idx val="2"/>
          <c:order val="2"/>
          <c:tx>
            <c:strRef>
              <c:f>'Business activity'!$A$74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activity'!$B$74:$G$74</c:f>
              <c:numCache/>
            </c:numRef>
          </c:val>
        </c:ser>
        <c:ser>
          <c:idx val="3"/>
          <c:order val="3"/>
          <c:tx>
            <c:strRef>
              <c:f>'Business activity'!$A$75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activity'!$B$75:$G$75</c:f>
              <c:numCache/>
            </c:numRef>
          </c:val>
        </c:ser>
        <c:overlap val="100"/>
        <c:axId val="43635753"/>
        <c:axId val="57177458"/>
      </c:bar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77458"/>
        <c:crossesAt val="0"/>
        <c:auto val="1"/>
        <c:lblOffset val="100"/>
        <c:noMultiLvlLbl val="0"/>
      </c:catAx>
      <c:valAx>
        <c:axId val="57177458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5753"/>
        <c:crossesAt val="1"/>
        <c:crossBetween val="between"/>
        <c:dispUnits/>
        <c:majorUnit val="500"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(Goverment)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activity'!$A$58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activity'!$B$58:$G$58</c:f>
              <c:numCache/>
            </c:numRef>
          </c:val>
        </c:ser>
        <c:overlap val="100"/>
        <c:axId val="44835075"/>
        <c:axId val="862492"/>
      </c:bar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492"/>
        <c:crossesAt val="0"/>
        <c:auto val="1"/>
        <c:lblOffset val="100"/>
        <c:noMultiLvlLbl val="0"/>
      </c:catAx>
      <c:valAx>
        <c:axId val="862492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35075"/>
        <c:crossesAt val="1"/>
        <c:crossBetween val="between"/>
        <c:dispUnits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activity'!$A$79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activity'!$B$79:$G$79</c:f>
              <c:numCache/>
            </c:numRef>
          </c:val>
        </c:ser>
        <c:ser>
          <c:idx val="1"/>
          <c:order val="1"/>
          <c:tx>
            <c:strRef>
              <c:f>'Business activity'!$A$80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activity'!$B$80:$G$80</c:f>
              <c:numCache/>
            </c:numRef>
          </c:val>
        </c:ser>
        <c:ser>
          <c:idx val="2"/>
          <c:order val="2"/>
          <c:tx>
            <c:strRef>
              <c:f>'Business activity'!$A$81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activity'!$B$81:$G$81</c:f>
              <c:numCache/>
            </c:numRef>
          </c:val>
        </c:ser>
        <c:ser>
          <c:idx val="3"/>
          <c:order val="3"/>
          <c:tx>
            <c:strRef>
              <c:f>'Business activity'!$A$82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activity'!$B$82:$G$82</c:f>
              <c:numCache/>
            </c:numRef>
          </c:val>
        </c:ser>
        <c:overlap val="100"/>
        <c:axId val="7762429"/>
        <c:axId val="2752998"/>
      </c:barChart>
      <c:catAx>
        <c:axId val="77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52998"/>
        <c:crossesAt val="0"/>
        <c:auto val="1"/>
        <c:lblOffset val="100"/>
        <c:noMultiLvlLbl val="0"/>
      </c:catAx>
      <c:valAx>
        <c:axId val="2752998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762429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(Industry)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activity'!$A$59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activity'!$B$59:$G$59</c:f>
              <c:numCache/>
            </c:numRef>
          </c:val>
        </c:ser>
        <c:overlap val="100"/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66256"/>
        <c:crossesAt val="0"/>
        <c:auto val="1"/>
        <c:lblOffset val="100"/>
        <c:noMultiLvlLbl val="0"/>
      </c:catAx>
      <c:valAx>
        <c:axId val="21666256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76983"/>
        <c:crossesAt val="1"/>
        <c:crossBetween val="between"/>
        <c:dispUnits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(Retail)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activity'!$A$60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activity'!$B$60:$G$60</c:f>
              <c:numCache/>
            </c:numRef>
          </c:val>
        </c:ser>
        <c:overlap val="100"/>
        <c:axId val="60778577"/>
        <c:axId val="10136282"/>
      </c:bar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36282"/>
        <c:crossesAt val="0"/>
        <c:auto val="1"/>
        <c:lblOffset val="100"/>
        <c:noMultiLvlLbl val="0"/>
      </c:catAx>
      <c:valAx>
        <c:axId val="10136282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78577"/>
        <c:crossesAt val="1"/>
        <c:crossBetween val="between"/>
        <c:dispUnits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1'!$A$6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1'!$C$6:$G$6</c:f>
              <c:numCache/>
            </c:numRef>
          </c:val>
        </c:ser>
        <c:ser>
          <c:idx val="1"/>
          <c:order val="1"/>
          <c:tx>
            <c:strRef>
              <c:f>'Revenue 1'!$A$7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1'!$C$7:$G$7</c:f>
              <c:numCache/>
            </c:numRef>
          </c:val>
        </c:ser>
        <c:ser>
          <c:idx val="2"/>
          <c:order val="2"/>
          <c:tx>
            <c:strRef>
              <c:f>'Revenue 1'!$A$8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1'!$C$8:$G$8</c:f>
              <c:numCache/>
            </c:numRef>
          </c:val>
        </c:ser>
        <c:ser>
          <c:idx val="3"/>
          <c:order val="3"/>
          <c:tx>
            <c:strRef>
              <c:f>'Revenue 1'!$A$9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1'!$C$9:$G$9</c:f>
              <c:numCache/>
            </c:numRef>
          </c:val>
        </c:ser>
        <c:overlap val="100"/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At val="0"/>
        <c:auto val="1"/>
        <c:lblOffset val="100"/>
        <c:noMultiLvlLbl val="0"/>
      </c:catAx>
      <c:valAx>
        <c:axId val="15732484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17675"/>
        <c:crossesAt val="1"/>
        <c:crossBetween val="between"/>
        <c:dispUnits/>
        <c:majorUnit val="100000"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1'!$A$20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1'!$C$20:$G$20</c:f>
              <c:numCache/>
            </c:numRef>
          </c:val>
        </c:ser>
        <c:ser>
          <c:idx val="1"/>
          <c:order val="1"/>
          <c:tx>
            <c:strRef>
              <c:f>'Revenue 1'!$A$21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1'!$C$21:$G$21</c:f>
              <c:numCache/>
            </c:numRef>
          </c:val>
        </c:ser>
        <c:ser>
          <c:idx val="2"/>
          <c:order val="2"/>
          <c:tx>
            <c:strRef>
              <c:f>'Revenue 1'!$A$22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1'!$C$22:$G$22</c:f>
              <c:numCache/>
            </c:numRef>
          </c:val>
        </c:ser>
        <c:ser>
          <c:idx val="3"/>
          <c:order val="3"/>
          <c:tx>
            <c:strRef>
              <c:f>'Revenue 1'!$A$23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1'!$C$5:$G$5</c:f>
              <c:strCache/>
            </c:strRef>
          </c:cat>
          <c:val>
            <c:numRef>
              <c:f>'Revenue 1'!$C$23:$G$23</c:f>
              <c:numCache/>
            </c:numRef>
          </c:val>
        </c:ser>
        <c:overlap val="100"/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0"/>
        <c:auto val="1"/>
        <c:lblOffset val="100"/>
        <c:noMultiLvlLbl val="0"/>
      </c:catAx>
      <c:valAx>
        <c:axId val="66371662"/>
        <c:scaling>
          <c:orientation val="minMax"/>
        </c:scaling>
        <c:axPos val="l"/>
        <c:delete val="0"/>
        <c:numFmt formatCode="&quot;US$&quot;#,##0.0,,\m;[RED]&quot;($&quot;#,##0\)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4629"/>
        <c:crossesAt val="1"/>
        <c:crossBetween val="between"/>
        <c:dispUnits/>
        <c:majorUnit val="100000"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2'!$A$20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2'!$C$20:$G$20</c:f>
              <c:numCache/>
            </c:numRef>
          </c:val>
        </c:ser>
        <c:ser>
          <c:idx val="1"/>
          <c:order val="1"/>
          <c:tx>
            <c:strRef>
              <c:f>'Revenue 2'!$A$21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2'!$C$21:$G$21</c:f>
              <c:numCache/>
            </c:numRef>
          </c:val>
        </c:ser>
        <c:ser>
          <c:idx val="2"/>
          <c:order val="2"/>
          <c:tx>
            <c:strRef>
              <c:f>'Revenue 2'!$A$22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2'!$C$22:$G$22</c:f>
              <c:numCache/>
            </c:numRef>
          </c:val>
        </c:ser>
        <c:overlap val="100"/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0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2'!$A$6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2'!$C$6:$G$6</c:f>
              <c:numCache/>
            </c:numRef>
          </c:val>
        </c:ser>
        <c:ser>
          <c:idx val="1"/>
          <c:order val="1"/>
          <c:tx>
            <c:strRef>
              <c:f>'Revenue 2'!$A$7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2'!$C$7:$G$7</c:f>
              <c:numCache/>
            </c:numRef>
          </c:val>
        </c:ser>
        <c:ser>
          <c:idx val="2"/>
          <c:order val="2"/>
          <c:tx>
            <c:strRef>
              <c:f>'Revenue 2'!$A$8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2'!$C$5:$G$5</c:f>
              <c:strCache/>
            </c:strRef>
          </c:cat>
          <c:val>
            <c:numRef>
              <c:f>'Revenue 2'!$C$8:$G$8</c:f>
              <c:numCache/>
            </c:numRef>
          </c:val>
        </c:ser>
        <c:overlap val="100"/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65570"/>
        <c:crossesAt val="0"/>
        <c:auto val="1"/>
        <c:lblOffset val="100"/>
        <c:noMultiLvlLbl val="0"/>
      </c:catAx>
      <c:valAx>
        <c:axId val="62165570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59609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3'!$A$6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3'!$C$6:$G$6</c:f>
              <c:numCache/>
            </c:numRef>
          </c:val>
        </c:ser>
        <c:ser>
          <c:idx val="1"/>
          <c:order val="1"/>
          <c:tx>
            <c:strRef>
              <c:f>'Revenue 3'!$A$7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3'!$C$7:$G$7</c:f>
              <c:numCache/>
            </c:numRef>
          </c:val>
        </c:ser>
        <c:ser>
          <c:idx val="2"/>
          <c:order val="2"/>
          <c:tx>
            <c:strRef>
              <c:f>'Revenue 3'!$A$8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3'!$C$8:$G$8</c:f>
              <c:numCache/>
            </c:numRef>
          </c:val>
        </c:ser>
        <c:ser>
          <c:idx val="3"/>
          <c:order val="3"/>
          <c:tx>
            <c:strRef>
              <c:f>'Revenue 3'!$A$9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3'!$C$9:$G$9</c:f>
              <c:numCache/>
            </c:numRef>
          </c:val>
        </c:ser>
        <c:overlap val="100"/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6380"/>
        <c:crossesAt val="0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19219"/>
        <c:crossesAt val="1"/>
        <c:crossBetween val="between"/>
        <c:dispUnits/>
        <c:majorUnit val="100000"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Gross revenue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summary'!$A$5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summary'!$C$5:$G$5</c:f>
              <c:numCache/>
            </c:numRef>
          </c:val>
        </c:ser>
        <c:ser>
          <c:idx val="1"/>
          <c:order val="1"/>
          <c:tx>
            <c:strRef>
              <c:f>'Revenue summary'!$A$6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summary'!$C$6:$G$6</c:f>
              <c:numCache/>
            </c:numRef>
          </c:val>
        </c:ser>
        <c:ser>
          <c:idx val="2"/>
          <c:order val="2"/>
          <c:tx>
            <c:strRef>
              <c:f>'Revenue summary'!$A$7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summary'!$C$7:$G$7</c:f>
              <c:numCache/>
            </c:numRef>
          </c:val>
        </c:ser>
        <c:ser>
          <c:idx val="3"/>
          <c:order val="3"/>
          <c:tx>
            <c:strRef>
              <c:f>'Revenue summary'!$A$8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summary'!$C$8:$G$8</c:f>
              <c:numCache/>
            </c:numRef>
          </c:val>
        </c:ser>
        <c:ser>
          <c:idx val="4"/>
          <c:order val="4"/>
          <c:tx>
            <c:strRef>
              <c:f>'Revenue summary'!$A$9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summary'!$C$9:$G$9</c:f>
              <c:numCache/>
            </c:numRef>
          </c:val>
        </c:ser>
        <c:overlap val="100"/>
        <c:axId val="36309023"/>
        <c:axId val="58345752"/>
      </c:bar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</a:defRPr>
            </a:pPr>
          </a:p>
        </c:txPr>
        <c:crossAx val="58345752"/>
        <c:crossesAt val="0"/>
        <c:auto val="1"/>
        <c:lblOffset val="100"/>
        <c:noMultiLvlLbl val="0"/>
      </c:catAx>
      <c:valAx>
        <c:axId val="58345752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</a:defRPr>
            </a:pPr>
          </a:p>
        </c:txPr>
        <c:crossAx val="36309023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3'!$A$20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3'!$C$20:$G$20</c:f>
              <c:numCache/>
            </c:numRef>
          </c:val>
        </c:ser>
        <c:ser>
          <c:idx val="1"/>
          <c:order val="1"/>
          <c:tx>
            <c:strRef>
              <c:f>'Revenue 3'!$A$21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3'!$C$21:$G$21</c:f>
              <c:numCache/>
            </c:numRef>
          </c:val>
        </c:ser>
        <c:ser>
          <c:idx val="2"/>
          <c:order val="2"/>
          <c:tx>
            <c:strRef>
              <c:f>'Revenue 3'!$A$22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3'!$C$22:$G$22</c:f>
              <c:numCache/>
            </c:numRef>
          </c:val>
        </c:ser>
        <c:ser>
          <c:idx val="3"/>
          <c:order val="3"/>
          <c:tx>
            <c:strRef>
              <c:f>'Revenue 3'!$A$23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3'!$C$5:$G$5</c:f>
              <c:strCache/>
            </c:strRef>
          </c:cat>
          <c:val>
            <c:numRef>
              <c:f>'Revenue 3'!$C$23:$G$23</c:f>
              <c:numCache/>
            </c:numRef>
          </c:val>
        </c:ser>
        <c:overlap val="100"/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39062"/>
        <c:crossesAt val="0"/>
        <c:auto val="1"/>
        <c:lblOffset val="100"/>
        <c:noMultiLvlLbl val="0"/>
      </c:catAx>
      <c:valAx>
        <c:axId val="47739062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17421"/>
        <c:crossesAt val="1"/>
        <c:crossBetween val="between"/>
        <c:dispUnits/>
        <c:majorUnit val="100000"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4'!$A$6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4'!$C$6:$G$6</c:f>
              <c:numCache/>
            </c:numRef>
          </c:val>
        </c:ser>
        <c:ser>
          <c:idx val="1"/>
          <c:order val="1"/>
          <c:tx>
            <c:strRef>
              <c:f>'Revenue 4'!$A$7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4'!$C$7:$G$7</c:f>
              <c:numCache/>
            </c:numRef>
          </c:val>
        </c:ser>
        <c:ser>
          <c:idx val="2"/>
          <c:order val="2"/>
          <c:tx>
            <c:strRef>
              <c:f>'Revenue 4'!$A$8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4'!$C$8:$G$8</c:f>
              <c:numCache/>
            </c:numRef>
          </c:val>
        </c:ser>
        <c:ser>
          <c:idx val="3"/>
          <c:order val="3"/>
          <c:tx>
            <c:strRef>
              <c:f>'Revenue 4'!$A$9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4'!$C$9:$G$9</c:f>
              <c:numCache/>
            </c:numRef>
          </c:val>
        </c:ser>
        <c:overlap val="100"/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58784"/>
        <c:crossesAt val="0"/>
        <c:auto val="1"/>
        <c:lblOffset val="100"/>
        <c:noMultiLvlLbl val="0"/>
      </c:catAx>
      <c:valAx>
        <c:axId val="41658784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8375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4'!$A$20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4'!$C$20:$G$20</c:f>
              <c:numCache/>
            </c:numRef>
          </c:val>
        </c:ser>
        <c:ser>
          <c:idx val="1"/>
          <c:order val="1"/>
          <c:tx>
            <c:strRef>
              <c:f>'Revenue 4'!$A$21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4'!$C$21:$G$21</c:f>
              <c:numCache/>
            </c:numRef>
          </c:val>
        </c:ser>
        <c:ser>
          <c:idx val="2"/>
          <c:order val="2"/>
          <c:tx>
            <c:strRef>
              <c:f>'Revenue 4'!$A$22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4'!$C$22:$G$22</c:f>
              <c:numCache/>
            </c:numRef>
          </c:val>
        </c:ser>
        <c:ser>
          <c:idx val="3"/>
          <c:order val="3"/>
          <c:tx>
            <c:strRef>
              <c:f>'Revenue 4'!$A$23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4'!$C$5:$G$5</c:f>
              <c:strCache/>
            </c:strRef>
          </c:cat>
          <c:val>
            <c:numRef>
              <c:f>'Revenue 4'!$C$23:$G$23</c:f>
              <c:numCache/>
            </c:numRef>
          </c:val>
        </c:ser>
        <c:overlap val="100"/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18314"/>
        <c:crossesAt val="0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delete val="0"/>
        <c:numFmt formatCode="&quot;US$&quot;#,##0.0,,&quot;m &quot;;[RED]&quot;($&quot;#,##0\)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84737"/>
        <c:crossesAt val="1"/>
        <c:crossBetween val="between"/>
        <c:dispUnits/>
        <c:majorUnit val="500000"/>
        <c:minorUnit val="50000"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5'!$A$6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5'!$C$6:$G$6</c:f>
              <c:numCache/>
            </c:numRef>
          </c:val>
        </c:ser>
        <c:ser>
          <c:idx val="1"/>
          <c:order val="1"/>
          <c:tx>
            <c:strRef>
              <c:f>'Revenue 5'!$A$7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5'!$C$7:$G$7</c:f>
              <c:numCache/>
            </c:numRef>
          </c:val>
        </c:ser>
        <c:ser>
          <c:idx val="2"/>
          <c:order val="2"/>
          <c:tx>
            <c:strRef>
              <c:f>'Revenue 5'!$A$8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5'!$C$8:$G$8</c:f>
              <c:numCache/>
            </c:numRef>
          </c:val>
        </c:ser>
        <c:ser>
          <c:idx val="3"/>
          <c:order val="3"/>
          <c:tx>
            <c:strRef>
              <c:f>'Revenue 5'!$A$9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5'!$C$9:$G$9</c:f>
              <c:numCache/>
            </c:numRef>
          </c:val>
        </c:ser>
        <c:overlap val="100"/>
        <c:axId val="36047099"/>
        <c:axId val="55988436"/>
      </c:bar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8436"/>
        <c:crossesAt val="0"/>
        <c:auto val="1"/>
        <c:lblOffset val="100"/>
        <c:noMultiLvlLbl val="0"/>
      </c:catAx>
      <c:valAx>
        <c:axId val="55988436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47099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5'!$A$20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5'!$C$20:$G$20</c:f>
              <c:numCache/>
            </c:numRef>
          </c:val>
        </c:ser>
        <c:ser>
          <c:idx val="1"/>
          <c:order val="1"/>
          <c:tx>
            <c:strRef>
              <c:f>'Revenue 5'!$A$21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5'!$C$21:$G$21</c:f>
              <c:numCache/>
            </c:numRef>
          </c:val>
        </c:ser>
        <c:ser>
          <c:idx val="2"/>
          <c:order val="2"/>
          <c:tx>
            <c:strRef>
              <c:f>'Revenue 5'!$A$22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5'!$C$22:$G$22</c:f>
              <c:numCache/>
            </c:numRef>
          </c:val>
        </c:ser>
        <c:ser>
          <c:idx val="3"/>
          <c:order val="3"/>
          <c:tx>
            <c:strRef>
              <c:f>'Revenue 5'!$A$23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5'!$C$5:$G$5</c:f>
              <c:strCache/>
            </c:strRef>
          </c:cat>
          <c:val>
            <c:numRef>
              <c:f>'Revenue 5'!$C$23:$G$23</c:f>
              <c:numCache/>
            </c:numRef>
          </c:val>
        </c:ser>
        <c:overlap val="100"/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At val="0"/>
        <c:auto val="1"/>
        <c:lblOffset val="100"/>
        <c:noMultiLvlLbl val="0"/>
      </c:catAx>
      <c:valAx>
        <c:axId val="38769438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33877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Employees by job function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Assumptions!$A$1</c:f>
              <c:numCache/>
            </c:numRef>
          </c:val>
        </c:ser>
        <c:overlap val="100"/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16744"/>
        <c:crossesAt val="0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80623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Net cashflow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Forecast'!$A$118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'Financial Forecast'!$C$2:$G$2</c:f>
              <c:strCache/>
            </c:strRef>
          </c:cat>
          <c:val>
            <c:numRef>
              <c:f>'Financial Forecast'!$C$118:$G$118</c:f>
              <c:numCache/>
            </c:numRef>
          </c:val>
        </c:ser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88978"/>
        <c:crossesAt val="0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88649"/>
        <c:crossesAt val="1"/>
        <c:crossBetween val="between"/>
        <c:dispUnits/>
      </c:valAx>
      <c:spPr>
        <a:noFill/>
        <a:ln w="12700">
          <a:noFill/>
        </a:ln>
      </c:spPr>
    </c:plotArea>
    <c:plotVisOnly val="0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Customers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activity'!$A$58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activity'!$B$57:$G$57</c:f>
              <c:strCache/>
            </c:strRef>
          </c:cat>
          <c:val>
            <c:numRef>
              <c:f>'Business activity'!$B$58:$G$58</c:f>
              <c:numCache/>
            </c:numRef>
          </c:val>
        </c:ser>
        <c:ser>
          <c:idx val="1"/>
          <c:order val="1"/>
          <c:tx>
            <c:strRef>
              <c:f>'Business activity'!$A$59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activity'!$B$57:$G$57</c:f>
              <c:strCache/>
            </c:strRef>
          </c:cat>
          <c:val>
            <c:numRef>
              <c:f>'Business activity'!$B$59:$G$59</c:f>
              <c:numCache/>
            </c:numRef>
          </c:val>
        </c:ser>
        <c:overlap val="100"/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59036"/>
        <c:crossesAt val="0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Net revenue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'Revenue summary'!$A$21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summary'!$C$20:$G$20</c:f>
              <c:strCache/>
            </c:strRef>
          </c:cat>
          <c:val>
            <c:numRef>
              <c:f>'Revenue summary'!$C$21:$G$21</c:f>
              <c:numCache/>
            </c:numRef>
          </c:val>
        </c:ser>
        <c:ser>
          <c:idx val="1"/>
          <c:order val="1"/>
          <c:tx>
            <c:strRef>
              <c:f>'Revenue summary'!$A$22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summary'!$C$20:$G$20</c:f>
              <c:strCache/>
            </c:strRef>
          </c:cat>
          <c:val>
            <c:numRef>
              <c:f>'Revenue summary'!$C$22:$G$22</c:f>
              <c:numCache/>
            </c:numRef>
          </c:val>
        </c:ser>
        <c:ser>
          <c:idx val="2"/>
          <c:order val="2"/>
          <c:tx>
            <c:strRef>
              <c:f>'Revenue summary'!$A$23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summary'!$C$20:$G$20</c:f>
              <c:strCache/>
            </c:strRef>
          </c:cat>
          <c:val>
            <c:numRef>
              <c:f>'Revenue summary'!$C$23:$G$23</c:f>
              <c:numCache/>
            </c:numRef>
          </c:val>
        </c:ser>
        <c:ser>
          <c:idx val="3"/>
          <c:order val="3"/>
          <c:tx>
            <c:strRef>
              <c:f>'Revenue summary'!$A$24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summary'!$C$20:$G$20</c:f>
              <c:strCache/>
            </c:strRef>
          </c:cat>
          <c:val>
            <c:numRef>
              <c:f>'Revenue summary'!$C$24:$G$24</c:f>
              <c:numCache/>
            </c:numRef>
          </c:val>
        </c:ser>
        <c:ser>
          <c:idx val="4"/>
          <c:order val="4"/>
          <c:tx>
            <c:strRef>
              <c:f>'Revenue summary'!$A$25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'Revenue summary'!$C$20:$G$20</c:f>
              <c:strCache/>
            </c:strRef>
          </c:cat>
          <c:val>
            <c:numRef>
              <c:f>'Revenue summary'!$C$25:$G$25</c:f>
              <c:numCache/>
            </c:numRef>
          </c:val>
        </c:ser>
        <c:overlap val="100"/>
        <c:axId val="55349721"/>
        <c:axId val="28385442"/>
      </c:bar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85442"/>
        <c:crossesAt val="0"/>
        <c:auto val="1"/>
        <c:lblOffset val="100"/>
        <c:noMultiLvlLbl val="0"/>
      </c:catAx>
      <c:valAx>
        <c:axId val="28385442"/>
        <c:scaling>
          <c:orientation val="minMax"/>
        </c:scaling>
        <c:axPos val="l"/>
        <c:delete val="0"/>
        <c:numFmt formatCode="\$#,##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49721"/>
        <c:crossesAt val="1"/>
        <c:crossBetween val="between"/>
        <c:dispUnits/>
        <c:majorUnit val="1000000"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80" b="0" i="0" u="none" baseline="0">
                <a:solidFill>
                  <a:srgbClr val="000000"/>
                </a:solidFill>
              </a:rPr>
              <a:t>Gross margin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'Revenue summary'!$A$45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summary'!$C$45:$G$45</c:f>
              <c:numCache/>
            </c:numRef>
          </c:val>
          <c:smooth val="0"/>
        </c:ser>
        <c:ser>
          <c:idx val="1"/>
          <c:order val="1"/>
          <c:tx>
            <c:strRef>
              <c:f>'Revenue summary'!$A$46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summary'!$C$46:$G$46</c:f>
              <c:numCache/>
            </c:numRef>
          </c:val>
          <c:smooth val="0"/>
        </c:ser>
        <c:ser>
          <c:idx val="2"/>
          <c:order val="2"/>
          <c:tx>
            <c:strRef>
              <c:f>'Revenue summary'!$A$47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summary'!$C$47:$G$47</c:f>
              <c:numCache/>
            </c:numRef>
          </c:val>
          <c:smooth val="0"/>
        </c:ser>
        <c:ser>
          <c:idx val="3"/>
          <c:order val="3"/>
          <c:tx>
            <c:strRef>
              <c:f>'Revenue summary'!$A$48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summary'!$C$48:$G$48</c:f>
              <c:numCache/>
            </c:numRef>
          </c:val>
          <c:smooth val="0"/>
        </c:ser>
        <c:ser>
          <c:idx val="4"/>
          <c:order val="4"/>
          <c:tx>
            <c:strRef>
              <c:f>'Revenue summary'!$A$49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summary'!$C$49:$G$49</c:f>
              <c:numCache/>
            </c:numRef>
          </c:val>
          <c:smooth val="0"/>
        </c:ser>
        <c:ser>
          <c:idx val="5"/>
          <c:order val="5"/>
          <c:tx>
            <c:strRef>
              <c:f>'Revenue summary'!$A$50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summary'!$C$4:$G$4</c:f>
              <c:strCache/>
            </c:strRef>
          </c:cat>
          <c:val>
            <c:numRef>
              <c:f>'Revenue summary'!$C$50:$G$50</c:f>
              <c:numCache/>
            </c:numRef>
          </c:val>
          <c:smooth val="0"/>
        </c:ser>
        <c:marker val="1"/>
        <c:axId val="54142387"/>
        <c:axId val="17519436"/>
      </c:line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519436"/>
        <c:crossesAt val="0"/>
        <c:auto val="1"/>
        <c:lblOffset val="100"/>
        <c:noMultiLvlLbl val="0"/>
      </c:catAx>
      <c:valAx>
        <c:axId val="1751943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142387"/>
        <c:crossesAt val="1"/>
        <c:crossBetween val="midCat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Operating expenditure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'Operating and capital expenses'!$A$5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expenses'!$C$5:$G$5</c:f>
              <c:numCache/>
            </c:numRef>
          </c:val>
        </c:ser>
        <c:ser>
          <c:idx val="1"/>
          <c:order val="1"/>
          <c:tx>
            <c:strRef>
              <c:f>'Operating and capital expenses'!$A$6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expenses'!$C$6:$G$6</c:f>
              <c:numCache/>
            </c:numRef>
          </c:val>
        </c:ser>
        <c:ser>
          <c:idx val="2"/>
          <c:order val="2"/>
          <c:tx>
            <c:strRef>
              <c:f>'Operating and capital expenses'!$A$7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expenses'!$C$7:$G$7</c:f>
              <c:numCache/>
            </c:numRef>
          </c:val>
        </c:ser>
        <c:ser>
          <c:idx val="3"/>
          <c:order val="3"/>
          <c:tx>
            <c:strRef>
              <c:f>'Operating and capital expenses'!$A$8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expenses'!$C$8:$G$8</c:f>
              <c:numCache/>
            </c:numRef>
          </c:val>
        </c:ser>
        <c:ser>
          <c:idx val="4"/>
          <c:order val="4"/>
          <c:tx>
            <c:strRef>
              <c:f>'Operating and capital expenses'!$A$9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expenses'!$C$9:$G$9</c:f>
              <c:numCache/>
            </c:numRef>
          </c:val>
        </c:ser>
        <c:overlap val="100"/>
        <c:axId val="23457197"/>
        <c:axId val="9788182"/>
      </c:bar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788182"/>
        <c:crossesAt val="0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457197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Capital expenditure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'Operating and capital expenses'!$A$13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expenses'!$C$13:$G$13</c:f>
              <c:numCache/>
            </c:numRef>
          </c:val>
        </c:ser>
        <c:ser>
          <c:idx val="1"/>
          <c:order val="1"/>
          <c:tx>
            <c:strRef>
              <c:f>'Operating and capital expenses'!$A$14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expenses'!$C$14:$G$14</c:f>
              <c:numCache/>
            </c:numRef>
          </c:val>
        </c:ser>
        <c:ser>
          <c:idx val="2"/>
          <c:order val="2"/>
          <c:tx>
            <c:strRef>
              <c:f>'Operating and capital expenses'!$A$15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expenses'!$C$15:$G$15</c:f>
              <c:numCache/>
            </c:numRef>
          </c:val>
        </c:ser>
        <c:ser>
          <c:idx val="3"/>
          <c:order val="3"/>
          <c:tx>
            <c:strRef>
              <c:f>'Operating and capital expenses'!$A$16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expenses'!$C$16:$G$16</c:f>
              <c:numCache/>
            </c:numRef>
          </c:val>
        </c:ser>
        <c:ser>
          <c:idx val="4"/>
          <c:order val="4"/>
          <c:tx>
            <c:strRef>
              <c:f>'Operating and capital expenses'!$A$17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'Operating and capital expenses'!$C$4:$G$4</c:f>
              <c:strCache/>
            </c:strRef>
          </c:cat>
          <c:val>
            <c:numRef>
              <c:f>'Operating and capital expenses'!$C$17:$G$17</c:f>
              <c:numCache/>
            </c:numRef>
          </c:val>
        </c:ser>
        <c:overlap val="100"/>
        <c:axId val="20984775"/>
        <c:axId val="54645248"/>
      </c:bar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0"/>
        <c:auto val="1"/>
        <c:lblOffset val="100"/>
        <c:noMultiLvlLbl val="0"/>
      </c:catAx>
      <c:valAx>
        <c:axId val="54645248"/>
        <c:scaling>
          <c:orientation val="minMax"/>
          <c:max val="1000000"/>
        </c:scaling>
        <c:axPos val="l"/>
        <c:delete val="0"/>
        <c:numFmt formatCode="\$#,##0.0,,\m;[RED]&quot;($&quot;#,##0.0,,&quot;m)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At val="1"/>
        <c:crossBetween val="between"/>
        <c:dispUnits/>
        <c:majorUnit val="500000"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activity'!$A$51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activity'!$B$51:$G$51</c:f>
              <c:numCache/>
            </c:numRef>
          </c:val>
        </c:ser>
        <c:ser>
          <c:idx val="1"/>
          <c:order val="1"/>
          <c:tx>
            <c:strRef>
              <c:f>'Business activity'!$A$52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activity'!$B$52:$G$52</c:f>
              <c:numCache/>
            </c:numRef>
          </c:val>
        </c:ser>
        <c:ser>
          <c:idx val="2"/>
          <c:order val="2"/>
          <c:tx>
            <c:strRef>
              <c:f>'Business activity'!$A$53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activity'!$B$53:$G$53</c:f>
              <c:numCache/>
            </c:numRef>
          </c:val>
        </c:ser>
        <c:ser>
          <c:idx val="3"/>
          <c:order val="3"/>
          <c:tx>
            <c:strRef>
              <c:f>'Business activity'!$A$54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activity'!$B$54:$G$54</c:f>
              <c:numCache/>
            </c:numRef>
          </c:val>
        </c:ser>
        <c:overlap val="100"/>
        <c:axId val="22045185"/>
        <c:axId val="64188938"/>
      </c:bar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88938"/>
        <c:crossesAt val="0"/>
        <c:auto val="1"/>
        <c:lblOffset val="100"/>
        <c:noMultiLvlLbl val="0"/>
      </c:catAx>
      <c:valAx>
        <c:axId val="64188938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45185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'Business activity'!$A$13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/>
            </c:strRef>
          </c:cat>
          <c:val>
            <c:numRef>
              <c:f>'Business activity'!$C$13:$G$13</c:f>
              <c:numCache/>
            </c:numRef>
          </c:val>
        </c:ser>
        <c:ser>
          <c:idx val="1"/>
          <c:order val="1"/>
          <c:tx>
            <c:strRef>
              <c:f>'Business activity'!$A$14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/>
            </c:strRef>
          </c:cat>
          <c:val>
            <c:numRef>
              <c:f>'Business activity'!$C$14:$G$14</c:f>
              <c:numCache/>
            </c:numRef>
          </c:val>
        </c:ser>
        <c:axId val="40829531"/>
        <c:axId val="31921460"/>
      </c:barChart>
      <c:barChart>
        <c:barDir val="col"/>
        <c:grouping val="clustered"/>
        <c:varyColors val="0"/>
        <c:ser>
          <c:idx val="2"/>
          <c:order val="2"/>
          <c:tx>
            <c:strRef>
              <c:f>'Business activity'!$A$15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/>
            </c:strRef>
          </c:cat>
          <c:val>
            <c:numRef>
              <c:f>'Business activity'!$C$15:$G$15</c:f>
              <c:numCache/>
            </c:numRef>
          </c:val>
        </c:ser>
        <c:axId val="18857685"/>
        <c:axId val="35501438"/>
      </c:bar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21460"/>
        <c:crossesAt val="0"/>
        <c:auto val="1"/>
        <c:lblOffset val="100"/>
        <c:noMultiLvlLbl val="0"/>
      </c:catAx>
      <c:valAx>
        <c:axId val="31921460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29531"/>
        <c:crossesAt val="1"/>
        <c:crossBetween val="between"/>
        <c:dispUnits/>
      </c:valAx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01438"/>
        <c:crossesAt val="0"/>
        <c:auto val="1"/>
        <c:lblOffset val="100"/>
        <c:noMultiLvlLbl val="0"/>
      </c:catAx>
      <c:valAx>
        <c:axId val="35501438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57685"/>
        <c:crosses val="max"/>
        <c:crossBetween val="between"/>
        <c:dispUnits/>
      </c:valAx>
      <c:spPr>
        <a:noFill/>
        <a:ln w="127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activity'!$A$65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activity'!$B$65:$G$65</c:f>
              <c:numCache/>
            </c:numRef>
          </c:val>
        </c:ser>
        <c:ser>
          <c:idx val="1"/>
          <c:order val="1"/>
          <c:tx>
            <c:strRef>
              <c:f>'Business activity'!$A$66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activity'!$B$66:$G$66</c:f>
              <c:numCache/>
            </c:numRef>
          </c:val>
        </c:ser>
        <c:ser>
          <c:idx val="2"/>
          <c:order val="2"/>
          <c:tx>
            <c:strRef>
              <c:f>'Business activity'!$A$67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activity'!$B$67:$G$67</c:f>
              <c:numCache/>
            </c:numRef>
          </c:val>
        </c:ser>
        <c:ser>
          <c:idx val="3"/>
          <c:order val="3"/>
          <c:tx>
            <c:strRef>
              <c:f>'Business activity'!$A$68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'Business activity'!$B$50:$G$50</c:f>
              <c:strCache/>
            </c:strRef>
          </c:cat>
          <c:val>
            <c:numRef>
              <c:f>'Business activity'!$B$68:$G$68</c:f>
              <c:numCache/>
            </c:numRef>
          </c:val>
        </c:ser>
        <c:overlap val="100"/>
        <c:axId val="51077487"/>
        <c:axId val="57044200"/>
      </c:bar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</a:defRPr>
            </a:pPr>
          </a:p>
        </c:txPr>
        <c:crossAx val="57044200"/>
        <c:crossesAt val="0"/>
        <c:auto val="1"/>
        <c:lblOffset val="100"/>
        <c:noMultiLvlLbl val="0"/>
      </c:catAx>
      <c:valAx>
        <c:axId val="57044200"/>
        <c:scaling>
          <c:orientation val="minMax"/>
        </c:scaling>
        <c:axPos val="l"/>
        <c:delete val="0"/>
        <c:numFmt formatCode="#,##0\ ;&quot; (&quot;#,##0\);&quot; -&quot;#\ ;@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</a:defRPr>
            </a:pPr>
          </a:p>
        </c:txPr>
        <c:crossAx val="51077487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123825</xdr:rowOff>
    </xdr:from>
    <xdr:to>
      <xdr:col>5</xdr:col>
      <xdr:colOff>381000</xdr:colOff>
      <xdr:row>25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0"/>
          <a:ext cx="4591050" cy="3438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47625</xdr:rowOff>
    </xdr:from>
    <xdr:to>
      <xdr:col>4</xdr:col>
      <xdr:colOff>361950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04775" y="5343525"/>
        <a:ext cx="23907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</xdr:row>
      <xdr:rowOff>0</xdr:rowOff>
    </xdr:from>
    <xdr:to>
      <xdr:col>4</xdr:col>
      <xdr:colOff>466725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57150" y="600075"/>
        <a:ext cx="25431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104775</xdr:rowOff>
    </xdr:from>
    <xdr:to>
      <xdr:col>4</xdr:col>
      <xdr:colOff>390525</xdr:colOff>
      <xdr:row>31</xdr:row>
      <xdr:rowOff>57150</xdr:rowOff>
    </xdr:to>
    <xdr:graphicFrame>
      <xdr:nvGraphicFramePr>
        <xdr:cNvPr id="3" name="Chart 3"/>
        <xdr:cNvGraphicFramePr/>
      </xdr:nvGraphicFramePr>
      <xdr:xfrm>
        <a:off x="66675" y="2971800"/>
        <a:ext cx="24574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</xdr:row>
      <xdr:rowOff>57150</xdr:rowOff>
    </xdr:from>
    <xdr:to>
      <xdr:col>9</xdr:col>
      <xdr:colOff>447675</xdr:colOff>
      <xdr:row>16</xdr:row>
      <xdr:rowOff>85725</xdr:rowOff>
    </xdr:to>
    <xdr:graphicFrame>
      <xdr:nvGraphicFramePr>
        <xdr:cNvPr id="4" name="Chart 4"/>
        <xdr:cNvGraphicFramePr/>
      </xdr:nvGraphicFramePr>
      <xdr:xfrm>
        <a:off x="2800350" y="657225"/>
        <a:ext cx="2447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17</xdr:row>
      <xdr:rowOff>76200</xdr:rowOff>
    </xdr:from>
    <xdr:to>
      <xdr:col>9</xdr:col>
      <xdr:colOff>371475</xdr:colOff>
      <xdr:row>30</xdr:row>
      <xdr:rowOff>142875</xdr:rowOff>
    </xdr:to>
    <xdr:graphicFrame>
      <xdr:nvGraphicFramePr>
        <xdr:cNvPr id="5" name="Chart 5"/>
        <xdr:cNvGraphicFramePr/>
      </xdr:nvGraphicFramePr>
      <xdr:xfrm>
        <a:off x="2781300" y="2943225"/>
        <a:ext cx="23907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70</xdr:row>
      <xdr:rowOff>123825</xdr:rowOff>
    </xdr:from>
    <xdr:to>
      <xdr:col>9</xdr:col>
      <xdr:colOff>447675</xdr:colOff>
      <xdr:row>86</xdr:row>
      <xdr:rowOff>9525</xdr:rowOff>
    </xdr:to>
    <xdr:graphicFrame>
      <xdr:nvGraphicFramePr>
        <xdr:cNvPr id="6" name="Chart 6"/>
        <xdr:cNvGraphicFramePr/>
      </xdr:nvGraphicFramePr>
      <xdr:xfrm>
        <a:off x="2809875" y="11687175"/>
        <a:ext cx="24384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105</xdr:row>
      <xdr:rowOff>123825</xdr:rowOff>
    </xdr:from>
    <xdr:to>
      <xdr:col>4</xdr:col>
      <xdr:colOff>485775</xdr:colOff>
      <xdr:row>120</xdr:row>
      <xdr:rowOff>123825</xdr:rowOff>
    </xdr:to>
    <xdr:graphicFrame>
      <xdr:nvGraphicFramePr>
        <xdr:cNvPr id="7" name="Chart 7"/>
        <xdr:cNvGraphicFramePr/>
      </xdr:nvGraphicFramePr>
      <xdr:xfrm>
        <a:off x="95250" y="17440275"/>
        <a:ext cx="25241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105</xdr:row>
      <xdr:rowOff>142875</xdr:rowOff>
    </xdr:from>
    <xdr:to>
      <xdr:col>9</xdr:col>
      <xdr:colOff>428625</xdr:colOff>
      <xdr:row>121</xdr:row>
      <xdr:rowOff>95250</xdr:rowOff>
    </xdr:to>
    <xdr:graphicFrame>
      <xdr:nvGraphicFramePr>
        <xdr:cNvPr id="8" name="Chart 8"/>
        <xdr:cNvGraphicFramePr/>
      </xdr:nvGraphicFramePr>
      <xdr:xfrm>
        <a:off x="2733675" y="17459325"/>
        <a:ext cx="24955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121</xdr:row>
      <xdr:rowOff>76200</xdr:rowOff>
    </xdr:from>
    <xdr:to>
      <xdr:col>4</xdr:col>
      <xdr:colOff>409575</xdr:colOff>
      <xdr:row>134</xdr:row>
      <xdr:rowOff>123825</xdr:rowOff>
    </xdr:to>
    <xdr:graphicFrame>
      <xdr:nvGraphicFramePr>
        <xdr:cNvPr id="9" name="Chart 9"/>
        <xdr:cNvGraphicFramePr/>
      </xdr:nvGraphicFramePr>
      <xdr:xfrm>
        <a:off x="114300" y="19983450"/>
        <a:ext cx="24288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123825</xdr:colOff>
      <xdr:row>121</xdr:row>
      <xdr:rowOff>123825</xdr:rowOff>
    </xdr:from>
    <xdr:to>
      <xdr:col>9</xdr:col>
      <xdr:colOff>514350</xdr:colOff>
      <xdr:row>135</xdr:row>
      <xdr:rowOff>123825</xdr:rowOff>
    </xdr:to>
    <xdr:graphicFrame>
      <xdr:nvGraphicFramePr>
        <xdr:cNvPr id="10" name="Chart 10"/>
        <xdr:cNvGraphicFramePr/>
      </xdr:nvGraphicFramePr>
      <xdr:xfrm>
        <a:off x="2790825" y="20031075"/>
        <a:ext cx="25241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54</xdr:row>
      <xdr:rowOff>66675</xdr:rowOff>
    </xdr:from>
    <xdr:to>
      <xdr:col>5</xdr:col>
      <xdr:colOff>9525</xdr:colOff>
      <xdr:row>70</xdr:row>
      <xdr:rowOff>76200</xdr:rowOff>
    </xdr:to>
    <xdr:graphicFrame>
      <xdr:nvGraphicFramePr>
        <xdr:cNvPr id="11" name="Chart 11"/>
        <xdr:cNvGraphicFramePr/>
      </xdr:nvGraphicFramePr>
      <xdr:xfrm>
        <a:off x="95250" y="9039225"/>
        <a:ext cx="2581275" cy="2600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135</xdr:row>
      <xdr:rowOff>76200</xdr:rowOff>
    </xdr:from>
    <xdr:to>
      <xdr:col>4</xdr:col>
      <xdr:colOff>447675</xdr:colOff>
      <xdr:row>149</xdr:row>
      <xdr:rowOff>28575</xdr:rowOff>
    </xdr:to>
    <xdr:graphicFrame>
      <xdr:nvGraphicFramePr>
        <xdr:cNvPr id="12" name="Chart 12"/>
        <xdr:cNvGraphicFramePr/>
      </xdr:nvGraphicFramePr>
      <xdr:xfrm>
        <a:off x="123825" y="22250400"/>
        <a:ext cx="2457450" cy="2219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76200</xdr:colOff>
      <xdr:row>54</xdr:row>
      <xdr:rowOff>28575</xdr:rowOff>
    </xdr:from>
    <xdr:to>
      <xdr:col>9</xdr:col>
      <xdr:colOff>409575</xdr:colOff>
      <xdr:row>71</xdr:row>
      <xdr:rowOff>47625</xdr:rowOff>
    </xdr:to>
    <xdr:graphicFrame>
      <xdr:nvGraphicFramePr>
        <xdr:cNvPr id="13" name="Chart 13"/>
        <xdr:cNvGraphicFramePr/>
      </xdr:nvGraphicFramePr>
      <xdr:xfrm>
        <a:off x="2743200" y="9001125"/>
        <a:ext cx="2466975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70</xdr:row>
      <xdr:rowOff>95250</xdr:rowOff>
    </xdr:from>
    <xdr:to>
      <xdr:col>4</xdr:col>
      <xdr:colOff>523875</xdr:colOff>
      <xdr:row>86</xdr:row>
      <xdr:rowOff>38100</xdr:rowOff>
    </xdr:to>
    <xdr:graphicFrame>
      <xdr:nvGraphicFramePr>
        <xdr:cNvPr id="14" name="Chart 14"/>
        <xdr:cNvGraphicFramePr/>
      </xdr:nvGraphicFramePr>
      <xdr:xfrm>
        <a:off x="123825" y="11658600"/>
        <a:ext cx="2533650" cy="2533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219075</xdr:colOff>
      <xdr:row>153</xdr:row>
      <xdr:rowOff>19050</xdr:rowOff>
    </xdr:from>
    <xdr:to>
      <xdr:col>4</xdr:col>
      <xdr:colOff>428625</xdr:colOff>
      <xdr:row>168</xdr:row>
      <xdr:rowOff>19050</xdr:rowOff>
    </xdr:to>
    <xdr:graphicFrame>
      <xdr:nvGraphicFramePr>
        <xdr:cNvPr id="15" name="Chart 15"/>
        <xdr:cNvGraphicFramePr/>
      </xdr:nvGraphicFramePr>
      <xdr:xfrm>
        <a:off x="219075" y="25193625"/>
        <a:ext cx="2343150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76200</xdr:colOff>
      <xdr:row>153</xdr:row>
      <xdr:rowOff>95250</xdr:rowOff>
    </xdr:from>
    <xdr:to>
      <xdr:col>9</xdr:col>
      <xdr:colOff>400050</xdr:colOff>
      <xdr:row>168</xdr:row>
      <xdr:rowOff>0</xdr:rowOff>
    </xdr:to>
    <xdr:graphicFrame>
      <xdr:nvGraphicFramePr>
        <xdr:cNvPr id="16" name="Chart 16"/>
        <xdr:cNvGraphicFramePr/>
      </xdr:nvGraphicFramePr>
      <xdr:xfrm>
        <a:off x="2743200" y="25269825"/>
        <a:ext cx="24574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76200</xdr:colOff>
      <xdr:row>185</xdr:row>
      <xdr:rowOff>0</xdr:rowOff>
    </xdr:from>
    <xdr:to>
      <xdr:col>9</xdr:col>
      <xdr:colOff>381000</xdr:colOff>
      <xdr:row>200</xdr:row>
      <xdr:rowOff>76200</xdr:rowOff>
    </xdr:to>
    <xdr:graphicFrame>
      <xdr:nvGraphicFramePr>
        <xdr:cNvPr id="17" name="Chart 17"/>
        <xdr:cNvGraphicFramePr/>
      </xdr:nvGraphicFramePr>
      <xdr:xfrm>
        <a:off x="2743200" y="30356175"/>
        <a:ext cx="2438400" cy="2505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76200</xdr:colOff>
      <xdr:row>184</xdr:row>
      <xdr:rowOff>76200</xdr:rowOff>
    </xdr:from>
    <xdr:to>
      <xdr:col>4</xdr:col>
      <xdr:colOff>447675</xdr:colOff>
      <xdr:row>199</xdr:row>
      <xdr:rowOff>28575</xdr:rowOff>
    </xdr:to>
    <xdr:graphicFrame>
      <xdr:nvGraphicFramePr>
        <xdr:cNvPr id="18" name="Chart 18"/>
        <xdr:cNvGraphicFramePr/>
      </xdr:nvGraphicFramePr>
      <xdr:xfrm>
        <a:off x="76200" y="30270450"/>
        <a:ext cx="2505075" cy="2381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168</xdr:row>
      <xdr:rowOff>114300</xdr:rowOff>
    </xdr:from>
    <xdr:to>
      <xdr:col>4</xdr:col>
      <xdr:colOff>409575</xdr:colOff>
      <xdr:row>183</xdr:row>
      <xdr:rowOff>66675</xdr:rowOff>
    </xdr:to>
    <xdr:graphicFrame>
      <xdr:nvGraphicFramePr>
        <xdr:cNvPr id="19" name="Chart 19"/>
        <xdr:cNvGraphicFramePr/>
      </xdr:nvGraphicFramePr>
      <xdr:xfrm>
        <a:off x="142875" y="27717750"/>
        <a:ext cx="2400300" cy="2381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169</xdr:row>
      <xdr:rowOff>28575</xdr:rowOff>
    </xdr:from>
    <xdr:to>
      <xdr:col>9</xdr:col>
      <xdr:colOff>352425</xdr:colOff>
      <xdr:row>183</xdr:row>
      <xdr:rowOff>28575</xdr:rowOff>
    </xdr:to>
    <xdr:graphicFrame>
      <xdr:nvGraphicFramePr>
        <xdr:cNvPr id="20" name="Chart 20"/>
        <xdr:cNvGraphicFramePr/>
      </xdr:nvGraphicFramePr>
      <xdr:xfrm>
        <a:off x="2809875" y="27793950"/>
        <a:ext cx="234315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206</xdr:row>
      <xdr:rowOff>114300</xdr:rowOff>
    </xdr:from>
    <xdr:to>
      <xdr:col>4</xdr:col>
      <xdr:colOff>409575</xdr:colOff>
      <xdr:row>221</xdr:row>
      <xdr:rowOff>19050</xdr:rowOff>
    </xdr:to>
    <xdr:graphicFrame>
      <xdr:nvGraphicFramePr>
        <xdr:cNvPr id="21" name="Chart 21"/>
        <xdr:cNvGraphicFramePr/>
      </xdr:nvGraphicFramePr>
      <xdr:xfrm>
        <a:off x="123825" y="33956625"/>
        <a:ext cx="2419350" cy="2333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76200</xdr:colOff>
      <xdr:row>207</xdr:row>
      <xdr:rowOff>114300</xdr:rowOff>
    </xdr:from>
    <xdr:to>
      <xdr:col>9</xdr:col>
      <xdr:colOff>323850</xdr:colOff>
      <xdr:row>221</xdr:row>
      <xdr:rowOff>19050</xdr:rowOff>
    </xdr:to>
    <xdr:graphicFrame>
      <xdr:nvGraphicFramePr>
        <xdr:cNvPr id="22" name="Chart 22"/>
        <xdr:cNvGraphicFramePr/>
      </xdr:nvGraphicFramePr>
      <xdr:xfrm>
        <a:off x="2743200" y="34118550"/>
        <a:ext cx="238125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95250</xdr:colOff>
      <xdr:row>222</xdr:row>
      <xdr:rowOff>19050</xdr:rowOff>
    </xdr:from>
    <xdr:to>
      <xdr:col>4</xdr:col>
      <xdr:colOff>447675</xdr:colOff>
      <xdr:row>235</xdr:row>
      <xdr:rowOff>142875</xdr:rowOff>
    </xdr:to>
    <xdr:graphicFrame>
      <xdr:nvGraphicFramePr>
        <xdr:cNvPr id="23" name="Chart 23"/>
        <xdr:cNvGraphicFramePr/>
      </xdr:nvGraphicFramePr>
      <xdr:xfrm>
        <a:off x="95250" y="36452175"/>
        <a:ext cx="2486025" cy="2228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161925</xdr:colOff>
      <xdr:row>222</xdr:row>
      <xdr:rowOff>114300</xdr:rowOff>
    </xdr:from>
    <xdr:to>
      <xdr:col>9</xdr:col>
      <xdr:colOff>428625</xdr:colOff>
      <xdr:row>236</xdr:row>
      <xdr:rowOff>47625</xdr:rowOff>
    </xdr:to>
    <xdr:graphicFrame>
      <xdr:nvGraphicFramePr>
        <xdr:cNvPr id="24" name="Chart 24"/>
        <xdr:cNvGraphicFramePr/>
      </xdr:nvGraphicFramePr>
      <xdr:xfrm>
        <a:off x="2828925" y="36547425"/>
        <a:ext cx="2400300" cy="2200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104775</xdr:colOff>
      <xdr:row>86</xdr:row>
      <xdr:rowOff>85725</xdr:rowOff>
    </xdr:from>
    <xdr:to>
      <xdr:col>4</xdr:col>
      <xdr:colOff>523875</xdr:colOff>
      <xdr:row>101</xdr:row>
      <xdr:rowOff>133350</xdr:rowOff>
    </xdr:to>
    <xdr:graphicFrame>
      <xdr:nvGraphicFramePr>
        <xdr:cNvPr id="25" name="Chart 25"/>
        <xdr:cNvGraphicFramePr/>
      </xdr:nvGraphicFramePr>
      <xdr:xfrm>
        <a:off x="104775" y="14239875"/>
        <a:ext cx="25527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32</xdr:row>
      <xdr:rowOff>47625</xdr:rowOff>
    </xdr:from>
    <xdr:to>
      <xdr:col>9</xdr:col>
      <xdr:colOff>457200</xdr:colOff>
      <xdr:row>45</xdr:row>
      <xdr:rowOff>133350</xdr:rowOff>
    </xdr:to>
    <xdr:graphicFrame>
      <xdr:nvGraphicFramePr>
        <xdr:cNvPr id="26" name="Chart 26"/>
        <xdr:cNvGraphicFramePr/>
      </xdr:nvGraphicFramePr>
      <xdr:xfrm>
        <a:off x="2667000" y="5343525"/>
        <a:ext cx="2590800" cy="21907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133350</xdr:colOff>
      <xdr:row>86</xdr:row>
      <xdr:rowOff>66675</xdr:rowOff>
    </xdr:from>
    <xdr:to>
      <xdr:col>9</xdr:col>
      <xdr:colOff>438150</xdr:colOff>
      <xdr:row>100</xdr:row>
      <xdr:rowOff>142875</xdr:rowOff>
    </xdr:to>
    <xdr:graphicFrame>
      <xdr:nvGraphicFramePr>
        <xdr:cNvPr id="27" name="Chart 27"/>
        <xdr:cNvGraphicFramePr/>
      </xdr:nvGraphicFramePr>
      <xdr:xfrm>
        <a:off x="2800350" y="14220825"/>
        <a:ext cx="2438400" cy="23431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2"/>
  <sheetViews>
    <sheetView tabSelected="1" workbookViewId="0" topLeftCell="A1">
      <selection activeCell="B3" sqref="B3"/>
    </sheetView>
  </sheetViews>
  <sheetFormatPr defaultColWidth="9.33203125" defaultRowHeight="12.75"/>
  <cols>
    <col min="1" max="1" width="23.33203125" style="1" customWidth="1"/>
    <col min="2" max="2" width="10.33203125" style="1" customWidth="1"/>
    <col min="3" max="3" width="16.16015625" style="1" customWidth="1"/>
    <col min="4" max="6" width="13.33203125" style="1" customWidth="1"/>
    <col min="7" max="7" width="13" style="1" customWidth="1"/>
    <col min="8" max="12" width="11.83203125" style="1" customWidth="1"/>
    <col min="13" max="14" width="9.83203125" style="1" customWidth="1"/>
    <col min="15" max="16" width="11.83203125" style="1" customWidth="1"/>
    <col min="17" max="16384" width="9.33203125" style="1" customWidth="1"/>
  </cols>
  <sheetData>
    <row r="1" s="2" customFormat="1" ht="17.25">
      <c r="A1" s="2" t="s">
        <v>0</v>
      </c>
    </row>
    <row r="2" spans="1:7" s="6" customFormat="1" ht="15">
      <c r="A2" s="3" t="s">
        <v>1</v>
      </c>
      <c r="B2" s="4"/>
      <c r="C2" s="5"/>
      <c r="D2" s="5"/>
      <c r="E2" s="5"/>
      <c r="F2" s="5"/>
      <c r="G2" s="5"/>
    </row>
    <row r="3" spans="1:7" s="10" customFormat="1" ht="12.75">
      <c r="A3" s="7"/>
      <c r="B3" s="8"/>
      <c r="C3" s="9"/>
      <c r="D3" s="9"/>
      <c r="E3" s="9"/>
      <c r="F3" s="9"/>
      <c r="G3" s="9"/>
    </row>
    <row r="4" spans="1:7" s="10" customFormat="1" ht="12.75">
      <c r="A4" s="7" t="s">
        <v>2</v>
      </c>
      <c r="B4" s="8"/>
      <c r="C4" s="9"/>
      <c r="D4" s="9"/>
      <c r="E4" s="9"/>
      <c r="F4" s="9"/>
      <c r="G4" s="9"/>
    </row>
    <row r="5" spans="1:7" s="10" customFormat="1" ht="12.75">
      <c r="A5" s="7"/>
      <c r="B5" s="8"/>
      <c r="C5" s="9"/>
      <c r="D5" s="9"/>
      <c r="E5" s="9"/>
      <c r="F5" s="9"/>
      <c r="G5" s="9"/>
    </row>
    <row r="6" spans="1:7" s="10" customFormat="1" ht="12.75">
      <c r="A6" s="7"/>
      <c r="B6" s="8"/>
      <c r="C6" s="9"/>
      <c r="D6" s="9"/>
      <c r="E6" s="9"/>
      <c r="F6" s="9"/>
      <c r="G6" s="9"/>
    </row>
    <row r="7" spans="1:7" s="10" customFormat="1" ht="12.75">
      <c r="A7" s="7"/>
      <c r="B7" s="8"/>
      <c r="C7" s="9"/>
      <c r="D7" s="9"/>
      <c r="E7" s="9"/>
      <c r="F7" s="9"/>
      <c r="G7" s="9"/>
    </row>
    <row r="8" spans="1:7" s="10" customFormat="1" ht="12.75">
      <c r="A8" s="7"/>
      <c r="B8" s="8"/>
      <c r="C8" s="9"/>
      <c r="D8" s="9"/>
      <c r="E8" s="9"/>
      <c r="F8" s="9"/>
      <c r="G8" s="9"/>
    </row>
    <row r="9" spans="1:7" s="10" customFormat="1" ht="12.75">
      <c r="A9" s="7"/>
      <c r="B9" s="8"/>
      <c r="C9" s="9"/>
      <c r="D9" s="9"/>
      <c r="E9" s="9"/>
      <c r="F9" s="9"/>
      <c r="G9" s="9"/>
    </row>
    <row r="10" spans="1:7" s="10" customFormat="1" ht="12.75">
      <c r="A10" s="7"/>
      <c r="B10" s="8"/>
      <c r="C10" s="9"/>
      <c r="D10" s="9"/>
      <c r="E10" s="9"/>
      <c r="F10" s="9"/>
      <c r="G10" s="9"/>
    </row>
    <row r="11" spans="1:7" s="10" customFormat="1" ht="12.75">
      <c r="A11" s="7"/>
      <c r="B11" s="8"/>
      <c r="C11" s="9"/>
      <c r="D11" s="9"/>
      <c r="E11" s="9"/>
      <c r="F11" s="9"/>
      <c r="G11" s="9"/>
    </row>
    <row r="12" spans="1:7" s="10" customFormat="1" ht="12.75">
      <c r="A12" s="7"/>
      <c r="B12" s="8"/>
      <c r="C12" s="9"/>
      <c r="D12" s="9"/>
      <c r="E12" s="9"/>
      <c r="F12" s="9"/>
      <c r="G12" s="9"/>
    </row>
    <row r="13" spans="1:7" s="10" customFormat="1" ht="12.75">
      <c r="A13" s="7"/>
      <c r="B13" s="8"/>
      <c r="C13" s="9"/>
      <c r="D13" s="9"/>
      <c r="E13" s="9"/>
      <c r="F13" s="9"/>
      <c r="G13" s="9"/>
    </row>
    <row r="14" spans="1:7" s="10" customFormat="1" ht="12.75">
      <c r="A14" s="7"/>
      <c r="B14" s="8"/>
      <c r="C14" s="9"/>
      <c r="D14" s="9"/>
      <c r="E14" s="9"/>
      <c r="F14" s="9"/>
      <c r="G14" s="9"/>
    </row>
    <row r="15" spans="1:7" s="10" customFormat="1" ht="12.75">
      <c r="A15" s="7"/>
      <c r="B15" s="8"/>
      <c r="C15" s="9"/>
      <c r="D15" s="9"/>
      <c r="E15" s="9"/>
      <c r="F15" s="9"/>
      <c r="G15" s="9"/>
    </row>
    <row r="16" spans="1:7" s="10" customFormat="1" ht="12.75">
      <c r="A16" s="7"/>
      <c r="B16" s="8"/>
      <c r="C16" s="9"/>
      <c r="D16" s="9"/>
      <c r="E16" s="9"/>
      <c r="F16" s="9"/>
      <c r="G16" s="9"/>
    </row>
    <row r="17" spans="1:7" s="10" customFormat="1" ht="12.75">
      <c r="A17" s="7"/>
      <c r="B17" s="8"/>
      <c r="C17" s="9"/>
      <c r="D17" s="9"/>
      <c r="E17" s="9"/>
      <c r="F17" s="9"/>
      <c r="G17" s="9"/>
    </row>
    <row r="18" spans="1:7" s="10" customFormat="1" ht="12.75">
      <c r="A18" s="7"/>
      <c r="B18" s="8"/>
      <c r="C18" s="9"/>
      <c r="D18" s="9"/>
      <c r="E18" s="9"/>
      <c r="F18" s="9"/>
      <c r="G18" s="9"/>
    </row>
    <row r="19" spans="1:7" s="10" customFormat="1" ht="12.75">
      <c r="A19" s="7"/>
      <c r="B19" s="8"/>
      <c r="C19" s="9"/>
      <c r="D19" s="9"/>
      <c r="E19" s="9"/>
      <c r="F19" s="9"/>
      <c r="G19" s="9"/>
    </row>
    <row r="20" spans="1:7" s="10" customFormat="1" ht="12.75">
      <c r="A20" s="7"/>
      <c r="B20" s="8"/>
      <c r="C20" s="9"/>
      <c r="D20" s="9"/>
      <c r="E20" s="9"/>
      <c r="F20" s="9"/>
      <c r="G20" s="9"/>
    </row>
    <row r="21" spans="1:7" s="10" customFormat="1" ht="12.75">
      <c r="A21" s="7"/>
      <c r="B21" s="8"/>
      <c r="C21" s="9"/>
      <c r="D21" s="9"/>
      <c r="E21" s="9"/>
      <c r="F21" s="9"/>
      <c r="G21" s="9"/>
    </row>
    <row r="22" spans="1:7" s="10" customFormat="1" ht="12.75">
      <c r="A22" s="7"/>
      <c r="B22" s="8"/>
      <c r="C22" s="9"/>
      <c r="D22" s="9"/>
      <c r="E22" s="9"/>
      <c r="F22" s="9"/>
      <c r="G22" s="9"/>
    </row>
    <row r="23" spans="1:7" s="10" customFormat="1" ht="12.75">
      <c r="A23" s="7"/>
      <c r="B23" s="8"/>
      <c r="C23" s="9"/>
      <c r="D23" s="9"/>
      <c r="E23" s="9"/>
      <c r="F23" s="9"/>
      <c r="G23" s="9"/>
    </row>
    <row r="24" spans="1:7" s="10" customFormat="1" ht="12.75">
      <c r="A24" s="7"/>
      <c r="B24" s="8"/>
      <c r="C24" s="9"/>
      <c r="D24" s="9"/>
      <c r="E24" s="9"/>
      <c r="F24" s="9"/>
      <c r="G24" s="9"/>
    </row>
    <row r="25" spans="1:7" s="10" customFormat="1" ht="12.75">
      <c r="A25" s="7"/>
      <c r="B25" s="8"/>
      <c r="C25" s="9"/>
      <c r="D25" s="9"/>
      <c r="E25" s="9"/>
      <c r="F25" s="9"/>
      <c r="G25" s="9"/>
    </row>
    <row r="26" spans="2:7" s="10" customFormat="1" ht="12.75">
      <c r="B26" s="8"/>
      <c r="C26" s="9"/>
      <c r="D26" s="9"/>
      <c r="E26" s="9"/>
      <c r="F26" s="9"/>
      <c r="G26" s="9"/>
    </row>
    <row r="27" spans="1:7" s="10" customFormat="1" ht="12.75">
      <c r="A27" s="7"/>
      <c r="B27" s="8"/>
      <c r="C27" s="9"/>
      <c r="D27" s="9"/>
      <c r="E27" s="9"/>
      <c r="F27" s="9"/>
      <c r="G27" s="9"/>
    </row>
    <row r="28" spans="1:7" s="10" customFormat="1" ht="12.75">
      <c r="A28" s="7" t="s">
        <v>3</v>
      </c>
      <c r="B28" s="8"/>
      <c r="C28" s="9"/>
      <c r="D28" s="9"/>
      <c r="E28" s="9"/>
      <c r="F28" s="9"/>
      <c r="G28" s="9"/>
    </row>
    <row r="29" spans="1:7" s="10" customFormat="1" ht="12.75">
      <c r="A29" s="7" t="s">
        <v>4</v>
      </c>
      <c r="B29" s="8"/>
      <c r="C29" s="9"/>
      <c r="D29" s="9"/>
      <c r="E29" s="9"/>
      <c r="F29" s="9"/>
      <c r="G29" s="9"/>
    </row>
    <row r="30" spans="1:7" s="10" customFormat="1" ht="12.75">
      <c r="A30" s="7" t="s">
        <v>5</v>
      </c>
      <c r="B30" s="8"/>
      <c r="C30" s="9"/>
      <c r="D30" s="9"/>
      <c r="E30" s="9"/>
      <c r="F30" s="9"/>
      <c r="G30" s="9"/>
    </row>
    <row r="31" spans="1:7" s="10" customFormat="1" ht="12.75">
      <c r="A31" s="7" t="s">
        <v>6</v>
      </c>
      <c r="B31" s="8"/>
      <c r="C31" s="9"/>
      <c r="D31" s="9"/>
      <c r="E31" s="9"/>
      <c r="F31" s="9"/>
      <c r="G31" s="9"/>
    </row>
    <row r="32" spans="1:7" s="10" customFormat="1" ht="12.75">
      <c r="A32" s="7" t="s">
        <v>7</v>
      </c>
      <c r="B32" s="8"/>
      <c r="C32" s="9"/>
      <c r="D32" s="9"/>
      <c r="E32" s="9"/>
      <c r="F32" s="9"/>
      <c r="G32" s="9"/>
    </row>
    <row r="33" s="11" customFormat="1" ht="12.75">
      <c r="A33" s="7" t="s">
        <v>8</v>
      </c>
    </row>
    <row r="34" spans="1:7" s="10" customFormat="1" ht="12.75">
      <c r="A34" s="7" t="s">
        <v>9</v>
      </c>
      <c r="B34" s="8"/>
      <c r="C34" s="9"/>
      <c r="D34" s="9"/>
      <c r="E34" s="9"/>
      <c r="F34" s="9"/>
      <c r="G34" s="9"/>
    </row>
    <row r="35" spans="1:7" s="10" customFormat="1" ht="12.75">
      <c r="A35" s="7"/>
      <c r="B35" s="8"/>
      <c r="C35" s="9"/>
      <c r="D35" s="9"/>
      <c r="E35" s="9"/>
      <c r="F35" s="9"/>
      <c r="G35" s="9"/>
    </row>
    <row r="36" spans="1:7" s="10" customFormat="1" ht="12.75">
      <c r="A36" s="7" t="s">
        <v>10</v>
      </c>
      <c r="B36" s="8"/>
      <c r="C36" s="12" t="s">
        <v>11</v>
      </c>
      <c r="D36" s="12" t="s">
        <v>12</v>
      </c>
      <c r="E36" s="12" t="s">
        <v>13</v>
      </c>
      <c r="F36" s="12" t="s">
        <v>14</v>
      </c>
      <c r="G36" s="12" t="s">
        <v>15</v>
      </c>
    </row>
    <row r="37" spans="1:2" s="10" customFormat="1" ht="12.75">
      <c r="A37" s="7"/>
      <c r="B37" s="8"/>
    </row>
    <row r="38" spans="1:3" s="10" customFormat="1" ht="12.75">
      <c r="A38" s="7" t="s">
        <v>16</v>
      </c>
      <c r="B38" s="8"/>
      <c r="C38" s="10" t="s">
        <v>17</v>
      </c>
    </row>
    <row r="39" spans="1:8" s="17" customFormat="1" ht="10.5">
      <c r="A39" s="13" t="s">
        <v>18</v>
      </c>
      <c r="B39" s="14"/>
      <c r="C39" s="15" t="s">
        <v>19</v>
      </c>
      <c r="D39" s="15"/>
      <c r="E39" s="15"/>
      <c r="F39" s="15"/>
      <c r="G39" s="15"/>
      <c r="H39" s="16"/>
    </row>
    <row r="40" spans="1:8" s="17" customFormat="1" ht="10.5">
      <c r="A40" s="14" t="s">
        <v>20</v>
      </c>
      <c r="B40" s="14"/>
      <c r="C40" s="15" t="s">
        <v>21</v>
      </c>
      <c r="D40" s="15"/>
      <c r="E40" s="15"/>
      <c r="F40" s="15"/>
      <c r="G40" s="15"/>
      <c r="H40" s="16"/>
    </row>
    <row r="41" spans="1:8" s="17" customFormat="1" ht="10.5">
      <c r="A41" s="14" t="s">
        <v>22</v>
      </c>
      <c r="B41" s="14"/>
      <c r="C41" s="15" t="s">
        <v>23</v>
      </c>
      <c r="D41" s="15"/>
      <c r="E41" s="15"/>
      <c r="F41" s="15"/>
      <c r="G41" s="15"/>
      <c r="H41" s="16"/>
    </row>
    <row r="42" spans="1:8" s="17" customFormat="1" ht="10.5">
      <c r="A42" s="18" t="s">
        <v>24</v>
      </c>
      <c r="B42" s="14"/>
      <c r="C42" s="15" t="s">
        <v>25</v>
      </c>
      <c r="D42" s="15"/>
      <c r="E42" s="15"/>
      <c r="F42" s="15"/>
      <c r="G42" s="15"/>
      <c r="H42" s="16"/>
    </row>
    <row r="43" spans="1:8" s="17" customFormat="1" ht="10.5">
      <c r="A43" s="19" t="s">
        <v>26</v>
      </c>
      <c r="B43" s="14"/>
      <c r="C43" s="15" t="s">
        <v>27</v>
      </c>
      <c r="D43" s="15"/>
      <c r="E43" s="15"/>
      <c r="F43" s="15"/>
      <c r="G43" s="15"/>
      <c r="H43" s="16"/>
    </row>
    <row r="44" spans="1:8" s="17" customFormat="1" ht="10.5">
      <c r="A44" s="19"/>
      <c r="B44" s="20"/>
      <c r="C44" s="15"/>
      <c r="D44" s="15"/>
      <c r="E44" s="15"/>
      <c r="F44" s="15"/>
      <c r="G44" s="15"/>
      <c r="H44" s="16"/>
    </row>
    <row r="45" spans="1:8" s="17" customFormat="1" ht="10.5">
      <c r="A45" s="16" t="s">
        <v>28</v>
      </c>
      <c r="B45" s="20"/>
      <c r="C45" s="21" t="str">
        <f>C36</f>
        <v>2008/09</v>
      </c>
      <c r="D45" s="21" t="str">
        <f>D36</f>
        <v>2009/10</v>
      </c>
      <c r="E45" s="21" t="str">
        <f>E36</f>
        <v>2010/11</v>
      </c>
      <c r="F45" s="21" t="str">
        <f>F36</f>
        <v>2011/12</v>
      </c>
      <c r="G45" s="21" t="str">
        <f>G36</f>
        <v>2012/13</v>
      </c>
      <c r="H45" s="16"/>
    </row>
    <row r="46" spans="1:8" s="17" customFormat="1" ht="10.5">
      <c r="A46" s="19" t="str">
        <f>A39</f>
        <v>Product 1</v>
      </c>
      <c r="B46" s="20"/>
      <c r="C46" s="22">
        <v>1</v>
      </c>
      <c r="D46" s="22">
        <v>1</v>
      </c>
      <c r="E46" s="22">
        <v>1</v>
      </c>
      <c r="F46" s="22">
        <v>1</v>
      </c>
      <c r="G46" s="22">
        <v>1</v>
      </c>
      <c r="H46" s="16"/>
    </row>
    <row r="47" spans="1:8" s="17" customFormat="1" ht="10.5">
      <c r="A47" s="19" t="str">
        <f>A40</f>
        <v>Product 2</v>
      </c>
      <c r="B47" s="20"/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16"/>
    </row>
    <row r="48" spans="1:8" s="17" customFormat="1" ht="10.5">
      <c r="A48" s="19" t="str">
        <f>A41</f>
        <v>Product 3</v>
      </c>
      <c r="B48" s="20"/>
      <c r="C48" s="22">
        <v>1</v>
      </c>
      <c r="D48" s="22">
        <v>1</v>
      </c>
      <c r="E48" s="22">
        <v>1</v>
      </c>
      <c r="F48" s="22">
        <v>1</v>
      </c>
      <c r="G48" s="22">
        <v>1</v>
      </c>
      <c r="H48" s="16"/>
    </row>
    <row r="49" spans="1:8" s="17" customFormat="1" ht="10.5">
      <c r="A49" s="19" t="str">
        <f>A42</f>
        <v>Service 1</v>
      </c>
      <c r="B49" s="20"/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16"/>
    </row>
    <row r="50" spans="1:8" s="17" customFormat="1" ht="10.5">
      <c r="A50" s="19" t="str">
        <f>A43</f>
        <v>Service 2</v>
      </c>
      <c r="B50" s="20"/>
      <c r="C50" s="22">
        <v>1</v>
      </c>
      <c r="D50" s="22">
        <v>1</v>
      </c>
      <c r="E50" s="22">
        <v>1</v>
      </c>
      <c r="F50" s="22">
        <v>1</v>
      </c>
      <c r="G50" s="22">
        <v>1</v>
      </c>
      <c r="H50" s="16"/>
    </row>
    <row r="51" spans="1:8" s="27" customFormat="1" ht="17.25">
      <c r="A51" s="24" t="str">
        <f>A1</f>
        <v>ABC Company Limited</v>
      </c>
      <c r="B51" s="25"/>
      <c r="C51" s="26"/>
      <c r="D51" s="26"/>
      <c r="E51" s="26"/>
      <c r="F51" s="26"/>
      <c r="G51" s="26"/>
      <c r="H51" s="26"/>
    </row>
    <row r="52" spans="1:8" s="6" customFormat="1" ht="15">
      <c r="A52" s="28" t="str">
        <f>"Assumptions ("&amp;A39&amp;")"</f>
        <v>Assumptions (Product 1)</v>
      </c>
      <c r="B52" s="29"/>
      <c r="C52" s="30"/>
      <c r="D52" s="31"/>
      <c r="E52" s="31"/>
      <c r="F52" s="31"/>
      <c r="G52" s="31"/>
      <c r="H52" s="31"/>
    </row>
    <row r="53" spans="1:8" s="17" customFormat="1" ht="10.5">
      <c r="A53" s="32"/>
      <c r="B53" s="20"/>
      <c r="C53" s="19"/>
      <c r="D53" s="16"/>
      <c r="E53" s="16"/>
      <c r="F53" s="16"/>
      <c r="G53" s="16"/>
      <c r="H53" s="16"/>
    </row>
    <row r="54" spans="1:8" s="17" customFormat="1" ht="10.5">
      <c r="A54" s="20" t="s">
        <v>29</v>
      </c>
      <c r="B54" s="20"/>
      <c r="C54" s="33" t="str">
        <f>C36</f>
        <v>2008/09</v>
      </c>
      <c r="D54" s="33" t="str">
        <f>D36</f>
        <v>2009/10</v>
      </c>
      <c r="E54" s="33" t="str">
        <f>E36</f>
        <v>2010/11</v>
      </c>
      <c r="F54" s="33" t="str">
        <f>F36</f>
        <v>2011/12</v>
      </c>
      <c r="G54" s="33" t="str">
        <f>G36</f>
        <v>2012/13</v>
      </c>
      <c r="H54" s="16"/>
    </row>
    <row r="55" spans="1:8" s="17" customFormat="1" ht="10.5">
      <c r="A55" s="14" t="s">
        <v>30</v>
      </c>
      <c r="B55" s="34"/>
      <c r="C55" s="19">
        <v>1</v>
      </c>
      <c r="D55" s="19">
        <v>2</v>
      </c>
      <c r="E55" s="19">
        <v>3</v>
      </c>
      <c r="F55" s="19">
        <v>4</v>
      </c>
      <c r="G55" s="19">
        <v>5</v>
      </c>
      <c r="H55" s="16"/>
    </row>
    <row r="56" spans="1:8" s="17" customFormat="1" ht="10.5">
      <c r="A56" s="14" t="s">
        <v>31</v>
      </c>
      <c r="B56" s="34"/>
      <c r="C56" s="19">
        <v>1</v>
      </c>
      <c r="D56" s="19">
        <v>2</v>
      </c>
      <c r="E56" s="19">
        <v>3</v>
      </c>
      <c r="F56" s="19">
        <v>4</v>
      </c>
      <c r="G56" s="19">
        <v>5</v>
      </c>
      <c r="H56" s="16"/>
    </row>
    <row r="57" spans="1:8" s="17" customFormat="1" ht="10.5">
      <c r="A57" s="14" t="s">
        <v>32</v>
      </c>
      <c r="B57" s="34"/>
      <c r="C57" s="19">
        <v>1</v>
      </c>
      <c r="D57" s="19">
        <v>1</v>
      </c>
      <c r="E57" s="19">
        <v>5</v>
      </c>
      <c r="F57" s="19">
        <v>5</v>
      </c>
      <c r="G57" s="19">
        <v>5</v>
      </c>
      <c r="H57" s="16"/>
    </row>
    <row r="58" spans="1:8" s="17" customFormat="1" ht="10.5">
      <c r="A58" s="14" t="s">
        <v>33</v>
      </c>
      <c r="B58" s="34"/>
      <c r="C58" s="19">
        <v>1</v>
      </c>
      <c r="D58" s="19">
        <v>1</v>
      </c>
      <c r="E58" s="19">
        <v>5</v>
      </c>
      <c r="F58" s="19">
        <v>5</v>
      </c>
      <c r="G58" s="19">
        <v>5</v>
      </c>
      <c r="H58" s="16"/>
    </row>
    <row r="59" spans="1:8" s="17" customFormat="1" ht="10.5">
      <c r="A59" s="14"/>
      <c r="B59" s="20"/>
      <c r="C59" s="19"/>
      <c r="D59" s="16"/>
      <c r="E59" s="16"/>
      <c r="F59" s="16"/>
      <c r="G59" s="16"/>
      <c r="H59" s="16"/>
    </row>
    <row r="60" spans="1:8" s="17" customFormat="1" ht="10.5">
      <c r="A60" s="20" t="s">
        <v>34</v>
      </c>
      <c r="B60" s="20"/>
      <c r="C60" s="33" t="str">
        <f>C54</f>
        <v>2008/09</v>
      </c>
      <c r="D60" s="33" t="str">
        <f>D54</f>
        <v>2009/10</v>
      </c>
      <c r="E60" s="33" t="str">
        <f>E54</f>
        <v>2010/11</v>
      </c>
      <c r="F60" s="33" t="str">
        <f>F54</f>
        <v>2011/12</v>
      </c>
      <c r="G60" s="33" t="str">
        <f>G54</f>
        <v>2012/13</v>
      </c>
      <c r="H60" s="16"/>
    </row>
    <row r="61" spans="1:8" s="17" customFormat="1" ht="10.5">
      <c r="A61" s="14" t="str">
        <f>A55</f>
        <v>United States</v>
      </c>
      <c r="B61" s="20"/>
      <c r="C61" s="35">
        <v>5</v>
      </c>
      <c r="D61" s="35">
        <v>5</v>
      </c>
      <c r="E61" s="35">
        <v>5</v>
      </c>
      <c r="F61" s="35">
        <v>5</v>
      </c>
      <c r="G61" s="35">
        <v>5</v>
      </c>
      <c r="H61" s="16"/>
    </row>
    <row r="62" spans="1:8" s="17" customFormat="1" ht="10.5">
      <c r="A62" s="14" t="str">
        <f>A56</f>
        <v>Europe</v>
      </c>
      <c r="B62" s="20"/>
      <c r="C62" s="35">
        <v>5</v>
      </c>
      <c r="D62" s="35">
        <v>5</v>
      </c>
      <c r="E62" s="35">
        <v>5</v>
      </c>
      <c r="F62" s="35">
        <v>5</v>
      </c>
      <c r="G62" s="35">
        <v>5</v>
      </c>
      <c r="H62" s="16"/>
    </row>
    <row r="63" spans="1:8" s="17" customFormat="1" ht="10.5">
      <c r="A63" s="14" t="str">
        <f>A57</f>
        <v>Asia</v>
      </c>
      <c r="B63" s="20"/>
      <c r="C63" s="35">
        <v>5</v>
      </c>
      <c r="D63" s="35">
        <v>5</v>
      </c>
      <c r="E63" s="35">
        <v>5</v>
      </c>
      <c r="F63" s="35">
        <v>5</v>
      </c>
      <c r="G63" s="35">
        <v>5</v>
      </c>
      <c r="H63" s="16"/>
    </row>
    <row r="64" spans="1:8" s="17" customFormat="1" ht="10.5">
      <c r="A64" s="14" t="str">
        <f>A58</f>
        <v>Rest of the world</v>
      </c>
      <c r="B64" s="20"/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6"/>
    </row>
    <row r="65" spans="1:8" s="17" customFormat="1" ht="10.5">
      <c r="A65" s="14"/>
      <c r="B65" s="20"/>
      <c r="C65" s="35"/>
      <c r="D65" s="36"/>
      <c r="E65" s="36"/>
      <c r="F65" s="36"/>
      <c r="G65" s="36"/>
      <c r="H65" s="16"/>
    </row>
    <row r="66" spans="1:8" s="17" customFormat="1" ht="10.5">
      <c r="A66" s="20" t="s">
        <v>35</v>
      </c>
      <c r="B66" s="20"/>
      <c r="C66" s="36"/>
      <c r="D66" s="36"/>
      <c r="E66" s="36"/>
      <c r="F66" s="36"/>
      <c r="G66" s="36"/>
      <c r="H66" s="16"/>
    </row>
    <row r="67" spans="1:8" s="17" customFormat="1" ht="10.5">
      <c r="A67" s="14" t="str">
        <f>A55</f>
        <v>United States</v>
      </c>
      <c r="B67" s="20"/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6"/>
    </row>
    <row r="68" spans="1:8" s="17" customFormat="1" ht="10.5">
      <c r="A68" s="14" t="str">
        <f>A56</f>
        <v>Europe</v>
      </c>
      <c r="B68" s="20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16"/>
    </row>
    <row r="69" spans="1:8" s="17" customFormat="1" ht="10.5">
      <c r="A69" s="14" t="str">
        <f>A57</f>
        <v>Asia</v>
      </c>
      <c r="B69" s="20"/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16"/>
    </row>
    <row r="70" spans="1:8" s="17" customFormat="1" ht="10.5">
      <c r="A70" s="14" t="str">
        <f>A58</f>
        <v>Rest of the world</v>
      </c>
      <c r="B70" s="20"/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16"/>
    </row>
    <row r="71" spans="1:8" s="17" customFormat="1" ht="10.5">
      <c r="A71" s="14"/>
      <c r="B71" s="20"/>
      <c r="C71" s="35"/>
      <c r="D71" s="35"/>
      <c r="E71" s="35"/>
      <c r="F71" s="35"/>
      <c r="G71" s="35"/>
      <c r="H71" s="16"/>
    </row>
    <row r="72" spans="1:8" s="17" customFormat="1" ht="10.5">
      <c r="A72" s="20" t="s">
        <v>36</v>
      </c>
      <c r="B72" s="20"/>
      <c r="C72" s="36"/>
      <c r="D72" s="36"/>
      <c r="E72" s="36"/>
      <c r="F72" s="36"/>
      <c r="G72" s="36"/>
      <c r="H72" s="16"/>
    </row>
    <row r="73" spans="1:8" s="17" customFormat="1" ht="10.5">
      <c r="A73" s="14" t="str">
        <f>A67</f>
        <v>United States</v>
      </c>
      <c r="B73" s="20"/>
      <c r="C73" s="22">
        <v>0.2</v>
      </c>
      <c r="D73" s="22">
        <v>0.2</v>
      </c>
      <c r="E73" s="22">
        <v>0.2</v>
      </c>
      <c r="F73" s="22">
        <v>0.2</v>
      </c>
      <c r="G73" s="22">
        <v>0.2</v>
      </c>
      <c r="H73" s="16"/>
    </row>
    <row r="74" spans="1:8" s="17" customFormat="1" ht="10.5">
      <c r="A74" s="14" t="str">
        <f>A68</f>
        <v>Europe</v>
      </c>
      <c r="B74" s="20"/>
      <c r="C74" s="22">
        <v>0.2</v>
      </c>
      <c r="D74" s="22">
        <v>0.2</v>
      </c>
      <c r="E74" s="22">
        <v>0.2</v>
      </c>
      <c r="F74" s="22">
        <v>0.2</v>
      </c>
      <c r="G74" s="22">
        <v>0.2</v>
      </c>
      <c r="H74" s="16"/>
    </row>
    <row r="75" spans="1:8" s="17" customFormat="1" ht="10.5">
      <c r="A75" s="14" t="str">
        <f>A69</f>
        <v>Asia</v>
      </c>
      <c r="B75" s="20"/>
      <c r="C75" s="22">
        <v>0.2</v>
      </c>
      <c r="D75" s="22">
        <v>0.2</v>
      </c>
      <c r="E75" s="22">
        <v>0.2</v>
      </c>
      <c r="F75" s="22">
        <v>0.2</v>
      </c>
      <c r="G75" s="22">
        <v>0.2</v>
      </c>
      <c r="H75" s="16"/>
    </row>
    <row r="76" spans="1:8" s="17" customFormat="1" ht="10.5">
      <c r="A76" s="14" t="str">
        <f>A70</f>
        <v>Rest of the world</v>
      </c>
      <c r="B76" s="20"/>
      <c r="C76" s="22">
        <v>0.2</v>
      </c>
      <c r="D76" s="22">
        <v>0.2</v>
      </c>
      <c r="E76" s="22">
        <v>0.2</v>
      </c>
      <c r="F76" s="22">
        <v>0.2</v>
      </c>
      <c r="G76" s="22">
        <v>0.2</v>
      </c>
      <c r="H76" s="16"/>
    </row>
    <row r="77" spans="1:8" s="17" customFormat="1" ht="10.5">
      <c r="A77" s="14"/>
      <c r="B77" s="20"/>
      <c r="C77" s="35"/>
      <c r="D77" s="35"/>
      <c r="E77" s="35"/>
      <c r="F77" s="35"/>
      <c r="G77" s="35"/>
      <c r="H77" s="16"/>
    </row>
    <row r="78" spans="1:8" s="17" customFormat="1" ht="10.5">
      <c r="A78" s="20" t="s">
        <v>37</v>
      </c>
      <c r="B78" s="20"/>
      <c r="C78" s="35"/>
      <c r="D78" s="35"/>
      <c r="E78" s="35"/>
      <c r="F78" s="35"/>
      <c r="G78" s="35"/>
      <c r="H78" s="16"/>
    </row>
    <row r="79" spans="1:8" s="17" customFormat="1" ht="10.5">
      <c r="A79" s="14" t="str">
        <f>A73</f>
        <v>United States</v>
      </c>
      <c r="B79" s="20"/>
      <c r="C79" s="22">
        <v>0.2</v>
      </c>
      <c r="D79" s="22">
        <v>0.2</v>
      </c>
      <c r="E79" s="22">
        <v>0.2</v>
      </c>
      <c r="F79" s="22">
        <v>0.2</v>
      </c>
      <c r="G79" s="22">
        <v>0.2</v>
      </c>
      <c r="H79" s="16"/>
    </row>
    <row r="80" spans="1:8" s="17" customFormat="1" ht="10.5">
      <c r="A80" s="14" t="str">
        <f>A74</f>
        <v>Europe</v>
      </c>
      <c r="B80" s="20"/>
      <c r="C80" s="22">
        <v>0.2</v>
      </c>
      <c r="D80" s="22">
        <v>0.2</v>
      </c>
      <c r="E80" s="22">
        <v>0.2</v>
      </c>
      <c r="F80" s="22">
        <v>0.2</v>
      </c>
      <c r="G80" s="22">
        <v>0.2</v>
      </c>
      <c r="H80" s="16"/>
    </row>
    <row r="81" spans="1:8" s="17" customFormat="1" ht="10.5">
      <c r="A81" s="14" t="str">
        <f>A75</f>
        <v>Asia</v>
      </c>
      <c r="B81" s="20"/>
      <c r="C81" s="22">
        <v>0.2</v>
      </c>
      <c r="D81" s="22">
        <v>0.2</v>
      </c>
      <c r="E81" s="22">
        <v>0.2</v>
      </c>
      <c r="F81" s="22">
        <v>0.2</v>
      </c>
      <c r="G81" s="22">
        <v>0.2</v>
      </c>
      <c r="H81" s="16"/>
    </row>
    <row r="82" spans="1:8" s="17" customFormat="1" ht="10.5">
      <c r="A82" s="14" t="str">
        <f>A76</f>
        <v>Rest of the world</v>
      </c>
      <c r="B82" s="20"/>
      <c r="C82" s="22">
        <v>0.2</v>
      </c>
      <c r="D82" s="22">
        <v>0.2</v>
      </c>
      <c r="E82" s="22">
        <v>0.2</v>
      </c>
      <c r="F82" s="22">
        <v>0.2</v>
      </c>
      <c r="G82" s="22">
        <v>0.2</v>
      </c>
      <c r="H82" s="16"/>
    </row>
    <row r="83" spans="1:8" s="27" customFormat="1" ht="17.25">
      <c r="A83" s="24" t="str">
        <f>$A$1</f>
        <v>ABC Company Limited</v>
      </c>
      <c r="B83" s="25"/>
      <c r="C83" s="26"/>
      <c r="D83" s="26"/>
      <c r="E83" s="26"/>
      <c r="F83" s="26"/>
      <c r="G83" s="26"/>
      <c r="H83" s="26"/>
    </row>
    <row r="84" spans="1:8" s="6" customFormat="1" ht="15">
      <c r="A84" s="28" t="str">
        <f>"Assumptions ("&amp;A40&amp;")"</f>
        <v>Assumptions (Product 2)</v>
      </c>
      <c r="B84" s="29"/>
      <c r="C84" s="30"/>
      <c r="D84" s="31"/>
      <c r="E84" s="31"/>
      <c r="F84" s="31"/>
      <c r="G84" s="31"/>
      <c r="H84" s="31"/>
    </row>
    <row r="85" spans="1:8" s="17" customFormat="1" ht="10.5">
      <c r="A85" s="37"/>
      <c r="B85" s="20"/>
      <c r="C85" s="19"/>
      <c r="D85" s="16"/>
      <c r="E85" s="16"/>
      <c r="F85" s="16"/>
      <c r="G85" s="16"/>
      <c r="H85" s="16"/>
    </row>
    <row r="86" spans="1:8" s="17" customFormat="1" ht="10.5">
      <c r="A86" s="20" t="str">
        <f>A54</f>
        <v>Business activity – new customers</v>
      </c>
      <c r="B86" s="20"/>
      <c r="C86" s="38" t="str">
        <f>C36</f>
        <v>2008/09</v>
      </c>
      <c r="D86" s="38" t="str">
        <f>D36</f>
        <v>2009/10</v>
      </c>
      <c r="E86" s="38" t="str">
        <f>E36</f>
        <v>2010/11</v>
      </c>
      <c r="F86" s="38" t="str">
        <f>F36</f>
        <v>2011/12</v>
      </c>
      <c r="G86" s="38" t="str">
        <f>G36</f>
        <v>2012/13</v>
      </c>
      <c r="H86" s="16"/>
    </row>
    <row r="87" spans="1:8" s="17" customFormat="1" ht="10.5">
      <c r="A87" s="14" t="str">
        <f>A55</f>
        <v>United States</v>
      </c>
      <c r="B87" s="20"/>
      <c r="C87" s="19">
        <v>1</v>
      </c>
      <c r="D87" s="19">
        <v>5</v>
      </c>
      <c r="E87" s="19">
        <v>5</v>
      </c>
      <c r="F87" s="19">
        <v>5</v>
      </c>
      <c r="G87" s="19">
        <v>5</v>
      </c>
      <c r="H87" s="16"/>
    </row>
    <row r="88" spans="1:8" s="17" customFormat="1" ht="10.5">
      <c r="A88" s="14" t="str">
        <f>A56</f>
        <v>Europe</v>
      </c>
      <c r="B88" s="20"/>
      <c r="C88" s="19">
        <v>1</v>
      </c>
      <c r="D88" s="19">
        <v>5</v>
      </c>
      <c r="E88" s="19">
        <v>5</v>
      </c>
      <c r="F88" s="19">
        <v>5</v>
      </c>
      <c r="G88" s="19">
        <v>5</v>
      </c>
      <c r="H88" s="16"/>
    </row>
    <row r="89" spans="1:8" s="17" customFormat="1" ht="10.5">
      <c r="A89" s="14" t="str">
        <f>A57</f>
        <v>Asia</v>
      </c>
      <c r="B89" s="20"/>
      <c r="C89" s="19">
        <v>1</v>
      </c>
      <c r="D89" s="19">
        <v>5</v>
      </c>
      <c r="E89" s="19">
        <v>5</v>
      </c>
      <c r="F89" s="19">
        <v>5</v>
      </c>
      <c r="G89" s="19">
        <v>5</v>
      </c>
      <c r="H89" s="16"/>
    </row>
    <row r="90" spans="1:8" s="17" customFormat="1" ht="10.5">
      <c r="A90" s="14" t="str">
        <f>A58</f>
        <v>Rest of the world</v>
      </c>
      <c r="B90" s="20"/>
      <c r="C90" s="19">
        <v>1</v>
      </c>
      <c r="D90" s="19">
        <v>5</v>
      </c>
      <c r="E90" s="19">
        <v>4</v>
      </c>
      <c r="F90" s="19">
        <v>4</v>
      </c>
      <c r="G90" s="19">
        <v>4</v>
      </c>
      <c r="H90" s="16"/>
    </row>
    <row r="91" spans="1:8" s="17" customFormat="1" ht="10.5">
      <c r="A91" s="14"/>
      <c r="B91" s="20"/>
      <c r="C91" s="19"/>
      <c r="D91" s="16"/>
      <c r="E91" s="16"/>
      <c r="F91" s="16"/>
      <c r="G91" s="16"/>
      <c r="H91" s="16"/>
    </row>
    <row r="92" spans="1:8" s="17" customFormat="1" ht="10.5">
      <c r="A92" s="20" t="s">
        <v>34</v>
      </c>
      <c r="B92" s="20"/>
      <c r="C92" s="19"/>
      <c r="D92" s="16"/>
      <c r="E92" s="16"/>
      <c r="F92" s="16"/>
      <c r="G92" s="16"/>
      <c r="H92" s="16"/>
    </row>
    <row r="93" spans="1:8" s="17" customFormat="1" ht="10.5">
      <c r="A93" s="14" t="str">
        <f>A87</f>
        <v>United States</v>
      </c>
      <c r="B93" s="20"/>
      <c r="C93" s="35">
        <v>1</v>
      </c>
      <c r="D93" s="35">
        <v>1</v>
      </c>
      <c r="E93" s="35">
        <v>1</v>
      </c>
      <c r="F93" s="35">
        <v>1</v>
      </c>
      <c r="G93" s="35">
        <v>1</v>
      </c>
      <c r="H93" s="16"/>
    </row>
    <row r="94" spans="1:8" s="17" customFormat="1" ht="10.5">
      <c r="A94" s="14" t="str">
        <f>A88</f>
        <v>Europe</v>
      </c>
      <c r="B94" s="20"/>
      <c r="C94" s="35">
        <v>1</v>
      </c>
      <c r="D94" s="35">
        <v>1</v>
      </c>
      <c r="E94" s="35">
        <v>1</v>
      </c>
      <c r="F94" s="35">
        <v>1</v>
      </c>
      <c r="G94" s="35">
        <v>1</v>
      </c>
      <c r="H94" s="16"/>
    </row>
    <row r="95" spans="1:8" s="17" customFormat="1" ht="10.5">
      <c r="A95" s="14" t="str">
        <f>A89</f>
        <v>Asia</v>
      </c>
      <c r="B95" s="20"/>
      <c r="C95" s="35">
        <v>1</v>
      </c>
      <c r="D95" s="35">
        <v>1</v>
      </c>
      <c r="E95" s="35">
        <v>1</v>
      </c>
      <c r="F95" s="35">
        <v>1</v>
      </c>
      <c r="G95" s="35">
        <v>1</v>
      </c>
      <c r="H95" s="16"/>
    </row>
    <row r="96" spans="1:8" s="17" customFormat="1" ht="10.5">
      <c r="A96" s="14" t="str">
        <f>A90</f>
        <v>Rest of the world</v>
      </c>
      <c r="B96" s="20"/>
      <c r="C96" s="35">
        <v>1</v>
      </c>
      <c r="D96" s="35">
        <v>1</v>
      </c>
      <c r="E96" s="35">
        <v>1</v>
      </c>
      <c r="F96" s="35">
        <v>1</v>
      </c>
      <c r="G96" s="35">
        <v>1</v>
      </c>
      <c r="H96" s="16"/>
    </row>
    <row r="97" spans="1:8" s="17" customFormat="1" ht="10.5">
      <c r="A97" s="14"/>
      <c r="B97" s="20"/>
      <c r="C97" s="19"/>
      <c r="D97" s="16"/>
      <c r="E97" s="16"/>
      <c r="F97" s="16"/>
      <c r="G97" s="16"/>
      <c r="H97" s="16"/>
    </row>
    <row r="98" spans="1:8" s="17" customFormat="1" ht="10.5">
      <c r="A98" s="20" t="s">
        <v>35</v>
      </c>
      <c r="B98" s="20"/>
      <c r="C98" s="19"/>
      <c r="D98" s="16"/>
      <c r="E98" s="16"/>
      <c r="F98" s="16"/>
      <c r="G98" s="16"/>
      <c r="H98" s="16"/>
    </row>
    <row r="99" spans="1:8" s="17" customFormat="1" ht="10.5">
      <c r="A99" s="14" t="str">
        <f>A87</f>
        <v>United States</v>
      </c>
      <c r="B99" s="20"/>
      <c r="C99" s="35">
        <v>5</v>
      </c>
      <c r="D99" s="35">
        <v>5</v>
      </c>
      <c r="E99" s="35">
        <v>5</v>
      </c>
      <c r="F99" s="35">
        <v>5</v>
      </c>
      <c r="G99" s="35">
        <v>5</v>
      </c>
      <c r="H99" s="16"/>
    </row>
    <row r="100" spans="1:8" s="17" customFormat="1" ht="10.5">
      <c r="A100" s="14" t="str">
        <f>A88</f>
        <v>Europe</v>
      </c>
      <c r="B100" s="20"/>
      <c r="C100" s="35">
        <v>5</v>
      </c>
      <c r="D100" s="35">
        <v>5</v>
      </c>
      <c r="E100" s="35">
        <v>5</v>
      </c>
      <c r="F100" s="35">
        <v>5</v>
      </c>
      <c r="G100" s="35">
        <v>5</v>
      </c>
      <c r="H100" s="16"/>
    </row>
    <row r="101" spans="1:8" s="17" customFormat="1" ht="10.5">
      <c r="A101" s="14" t="str">
        <f>A89</f>
        <v>Asia</v>
      </c>
      <c r="B101" s="20"/>
      <c r="C101" s="35">
        <v>1</v>
      </c>
      <c r="D101" s="35">
        <v>1</v>
      </c>
      <c r="E101" s="35">
        <v>1</v>
      </c>
      <c r="F101" s="35">
        <v>1</v>
      </c>
      <c r="G101" s="35">
        <v>1</v>
      </c>
      <c r="H101" s="16"/>
    </row>
    <row r="102" spans="1:8" s="17" customFormat="1" ht="10.5">
      <c r="A102" s="14" t="str">
        <f>A90</f>
        <v>Rest of the world</v>
      </c>
      <c r="B102" s="20"/>
      <c r="C102" s="35">
        <v>1</v>
      </c>
      <c r="D102" s="35">
        <v>1</v>
      </c>
      <c r="E102" s="35">
        <v>1</v>
      </c>
      <c r="F102" s="35">
        <v>1</v>
      </c>
      <c r="G102" s="35">
        <v>1</v>
      </c>
      <c r="H102" s="16"/>
    </row>
    <row r="103" spans="1:8" s="17" customFormat="1" ht="10.5">
      <c r="A103" s="14"/>
      <c r="B103" s="20"/>
      <c r="C103" s="19"/>
      <c r="D103" s="19"/>
      <c r="E103" s="19"/>
      <c r="F103" s="19"/>
      <c r="G103" s="19"/>
      <c r="H103" s="16"/>
    </row>
    <row r="104" spans="1:8" s="17" customFormat="1" ht="10.5">
      <c r="A104" s="20" t="s">
        <v>36</v>
      </c>
      <c r="B104" s="20"/>
      <c r="C104" s="36"/>
      <c r="D104" s="36"/>
      <c r="E104" s="36"/>
      <c r="F104" s="36"/>
      <c r="G104" s="36"/>
      <c r="H104" s="16"/>
    </row>
    <row r="105" spans="1:8" s="17" customFormat="1" ht="10.5">
      <c r="A105" s="14" t="str">
        <f>A99</f>
        <v>United States</v>
      </c>
      <c r="B105" s="20"/>
      <c r="C105" s="22">
        <v>0.2</v>
      </c>
      <c r="D105" s="22">
        <v>0.2</v>
      </c>
      <c r="E105" s="22">
        <v>0.2</v>
      </c>
      <c r="F105" s="22">
        <v>0.2</v>
      </c>
      <c r="G105" s="22">
        <v>0.2</v>
      </c>
      <c r="H105" s="16"/>
    </row>
    <row r="106" spans="1:8" s="17" customFormat="1" ht="10.5">
      <c r="A106" s="14" t="str">
        <f>A100</f>
        <v>Europe</v>
      </c>
      <c r="B106" s="20"/>
      <c r="C106" s="22">
        <v>0.2</v>
      </c>
      <c r="D106" s="22">
        <v>0.2</v>
      </c>
      <c r="E106" s="22">
        <v>0.2</v>
      </c>
      <c r="F106" s="22">
        <v>0.2</v>
      </c>
      <c r="G106" s="22">
        <v>0.2</v>
      </c>
      <c r="H106" s="16"/>
    </row>
    <row r="107" spans="1:8" s="17" customFormat="1" ht="10.5">
      <c r="A107" s="14" t="str">
        <f>A101</f>
        <v>Asia</v>
      </c>
      <c r="B107" s="20"/>
      <c r="C107" s="22">
        <v>0.2</v>
      </c>
      <c r="D107" s="22">
        <v>0.2</v>
      </c>
      <c r="E107" s="22">
        <v>0.2</v>
      </c>
      <c r="F107" s="22">
        <v>0.2</v>
      </c>
      <c r="G107" s="22">
        <v>0.2</v>
      </c>
      <c r="H107" s="16"/>
    </row>
    <row r="108" spans="1:8" s="17" customFormat="1" ht="10.5">
      <c r="A108" s="14" t="str">
        <f>A102</f>
        <v>Rest of the world</v>
      </c>
      <c r="B108" s="20"/>
      <c r="C108" s="22">
        <v>0.2</v>
      </c>
      <c r="D108" s="22">
        <v>0.2</v>
      </c>
      <c r="E108" s="22">
        <v>0.2</v>
      </c>
      <c r="F108" s="22">
        <v>0.2</v>
      </c>
      <c r="G108" s="22">
        <v>0.2</v>
      </c>
      <c r="H108" s="16"/>
    </row>
    <row r="109" spans="1:8" s="17" customFormat="1" ht="10.5">
      <c r="A109" s="14"/>
      <c r="B109" s="20"/>
      <c r="C109" s="35"/>
      <c r="D109" s="35"/>
      <c r="E109" s="35"/>
      <c r="F109" s="35"/>
      <c r="G109" s="35"/>
      <c r="H109" s="16"/>
    </row>
    <row r="110" spans="1:8" s="17" customFormat="1" ht="10.5">
      <c r="A110" s="20" t="s">
        <v>37</v>
      </c>
      <c r="B110" s="20"/>
      <c r="C110" s="35"/>
      <c r="D110" s="35"/>
      <c r="E110" s="35"/>
      <c r="F110" s="35"/>
      <c r="G110" s="35"/>
      <c r="H110" s="16"/>
    </row>
    <row r="111" spans="1:8" s="17" customFormat="1" ht="10.5">
      <c r="A111" s="14" t="str">
        <f>A105</f>
        <v>United States</v>
      </c>
      <c r="B111" s="20"/>
      <c r="C111" s="22">
        <v>0.2</v>
      </c>
      <c r="D111" s="22">
        <v>0.2</v>
      </c>
      <c r="E111" s="22">
        <v>0.2</v>
      </c>
      <c r="F111" s="22">
        <v>0.2</v>
      </c>
      <c r="G111" s="22">
        <v>0.2</v>
      </c>
      <c r="H111" s="16"/>
    </row>
    <row r="112" spans="1:8" s="17" customFormat="1" ht="10.5">
      <c r="A112" s="14" t="str">
        <f>A106</f>
        <v>Europe</v>
      </c>
      <c r="B112" s="20"/>
      <c r="C112" s="22">
        <v>0.2</v>
      </c>
      <c r="D112" s="22">
        <v>0.2</v>
      </c>
      <c r="E112" s="22">
        <v>0.2</v>
      </c>
      <c r="F112" s="22">
        <v>0.2</v>
      </c>
      <c r="G112" s="22">
        <v>0.2</v>
      </c>
      <c r="H112" s="16"/>
    </row>
    <row r="113" spans="1:8" s="17" customFormat="1" ht="10.5">
      <c r="A113" s="14" t="str">
        <f>A107</f>
        <v>Asia</v>
      </c>
      <c r="B113" s="20"/>
      <c r="C113" s="22">
        <v>0.2</v>
      </c>
      <c r="D113" s="22">
        <v>0.2</v>
      </c>
      <c r="E113" s="22">
        <v>0.2</v>
      </c>
      <c r="F113" s="22">
        <v>0.2</v>
      </c>
      <c r="G113" s="22">
        <v>0.2</v>
      </c>
      <c r="H113" s="16"/>
    </row>
    <row r="114" spans="1:8" s="17" customFormat="1" ht="10.5">
      <c r="A114" s="14" t="str">
        <f>A108</f>
        <v>Rest of the world</v>
      </c>
      <c r="B114" s="20"/>
      <c r="C114" s="22">
        <v>0.2</v>
      </c>
      <c r="D114" s="22">
        <v>0.2</v>
      </c>
      <c r="E114" s="22">
        <v>0.2</v>
      </c>
      <c r="F114" s="22">
        <v>0.2</v>
      </c>
      <c r="G114" s="22">
        <v>0.2</v>
      </c>
      <c r="H114" s="16"/>
    </row>
    <row r="115" spans="1:8" s="27" customFormat="1" ht="17.25">
      <c r="A115" s="24" t="str">
        <f>$A$1</f>
        <v>ABC Company Limited</v>
      </c>
      <c r="B115" s="25"/>
      <c r="C115" s="26"/>
      <c r="D115" s="26"/>
      <c r="E115" s="26"/>
      <c r="F115" s="26"/>
      <c r="G115" s="26"/>
      <c r="H115" s="26"/>
    </row>
    <row r="116" spans="1:8" s="6" customFormat="1" ht="15">
      <c r="A116" s="28" t="str">
        <f>"Assumptions ("&amp;A41&amp;")"</f>
        <v>Assumptions (Product 3)</v>
      </c>
      <c r="B116" s="29"/>
      <c r="C116" s="30"/>
      <c r="D116" s="31"/>
      <c r="E116" s="31"/>
      <c r="F116" s="31"/>
      <c r="G116" s="31"/>
      <c r="H116" s="31"/>
    </row>
    <row r="117" spans="1:8" s="17" customFormat="1" ht="10.5">
      <c r="A117" s="14"/>
      <c r="B117" s="20"/>
      <c r="C117" s="19"/>
      <c r="D117" s="16"/>
      <c r="E117" s="16"/>
      <c r="F117" s="16"/>
      <c r="G117" s="16"/>
      <c r="H117" s="16"/>
    </row>
    <row r="118" spans="1:8" s="17" customFormat="1" ht="10.5">
      <c r="A118" s="14"/>
      <c r="B118" s="20"/>
      <c r="C118" s="38" t="str">
        <f>C36</f>
        <v>2008/09</v>
      </c>
      <c r="D118" s="38" t="str">
        <f>D36</f>
        <v>2009/10</v>
      </c>
      <c r="E118" s="38" t="str">
        <f>E36</f>
        <v>2010/11</v>
      </c>
      <c r="F118" s="38" t="str">
        <f>F36</f>
        <v>2011/12</v>
      </c>
      <c r="G118" s="38" t="str">
        <f>G36</f>
        <v>2012/13</v>
      </c>
      <c r="H118" s="16"/>
    </row>
    <row r="119" spans="1:8" s="17" customFormat="1" ht="10.5">
      <c r="A119" s="20" t="s">
        <v>29</v>
      </c>
      <c r="B119" s="20"/>
      <c r="H119" s="16"/>
    </row>
    <row r="120" spans="1:8" s="17" customFormat="1" ht="10.5">
      <c r="A120" s="14" t="str">
        <f>A55</f>
        <v>United States</v>
      </c>
      <c r="B120" s="14"/>
      <c r="C120" s="19">
        <v>1</v>
      </c>
      <c r="D120" s="19">
        <v>1</v>
      </c>
      <c r="E120" s="19">
        <v>1</v>
      </c>
      <c r="F120" s="19">
        <v>1</v>
      </c>
      <c r="G120" s="19">
        <v>1</v>
      </c>
      <c r="H120" s="16"/>
    </row>
    <row r="121" spans="1:8" s="17" customFormat="1" ht="10.5">
      <c r="A121" s="14" t="str">
        <f>A56</f>
        <v>Europe</v>
      </c>
      <c r="B121" s="14"/>
      <c r="C121" s="19">
        <v>1</v>
      </c>
      <c r="D121" s="19">
        <v>1</v>
      </c>
      <c r="E121" s="19">
        <v>1</v>
      </c>
      <c r="F121" s="19">
        <v>1</v>
      </c>
      <c r="G121" s="19">
        <v>1</v>
      </c>
      <c r="H121" s="16"/>
    </row>
    <row r="122" spans="1:8" s="17" customFormat="1" ht="10.5">
      <c r="A122" s="14" t="str">
        <f>A57</f>
        <v>Asia</v>
      </c>
      <c r="B122" s="14"/>
      <c r="C122" s="19">
        <v>1</v>
      </c>
      <c r="D122" s="19">
        <v>1</v>
      </c>
      <c r="E122" s="19">
        <v>1</v>
      </c>
      <c r="F122" s="19">
        <v>1</v>
      </c>
      <c r="G122" s="19">
        <v>1</v>
      </c>
      <c r="H122" s="16"/>
    </row>
    <row r="123" spans="1:8" s="17" customFormat="1" ht="10.5">
      <c r="A123" s="14" t="str">
        <f>A58</f>
        <v>Rest of the world</v>
      </c>
      <c r="B123" s="39"/>
      <c r="C123" s="19">
        <v>1</v>
      </c>
      <c r="D123" s="19">
        <v>1</v>
      </c>
      <c r="E123" s="19">
        <v>2</v>
      </c>
      <c r="F123" s="19">
        <v>3</v>
      </c>
      <c r="G123" s="19">
        <v>4</v>
      </c>
      <c r="H123" s="16"/>
    </row>
    <row r="124" spans="1:8" s="17" customFormat="1" ht="10.5">
      <c r="A124" s="14"/>
      <c r="B124" s="20"/>
      <c r="C124" s="19"/>
      <c r="D124" s="16"/>
      <c r="E124" s="16"/>
      <c r="F124" s="16"/>
      <c r="G124" s="16"/>
      <c r="H124" s="16"/>
    </row>
    <row r="125" spans="1:8" s="17" customFormat="1" ht="10.5">
      <c r="A125" s="20" t="s">
        <v>34</v>
      </c>
      <c r="B125" s="20"/>
      <c r="C125" s="19"/>
      <c r="D125" s="16"/>
      <c r="E125" s="16"/>
      <c r="F125" s="16"/>
      <c r="G125" s="16"/>
      <c r="H125" s="16"/>
    </row>
    <row r="126" spans="1:8" s="17" customFormat="1" ht="10.5">
      <c r="A126" s="14" t="str">
        <f>A120</f>
        <v>United States</v>
      </c>
      <c r="B126" s="20"/>
      <c r="C126" s="35">
        <v>5</v>
      </c>
      <c r="D126" s="35">
        <v>5</v>
      </c>
      <c r="E126" s="35">
        <v>5</v>
      </c>
      <c r="F126" s="35">
        <v>5</v>
      </c>
      <c r="G126" s="35">
        <v>5</v>
      </c>
      <c r="H126" s="16"/>
    </row>
    <row r="127" spans="1:8" s="17" customFormat="1" ht="10.5">
      <c r="A127" s="14" t="str">
        <f>A121</f>
        <v>Europe</v>
      </c>
      <c r="B127" s="20"/>
      <c r="C127" s="35">
        <v>10</v>
      </c>
      <c r="D127" s="35">
        <v>10</v>
      </c>
      <c r="E127" s="35">
        <v>10</v>
      </c>
      <c r="F127" s="35">
        <v>10</v>
      </c>
      <c r="G127" s="35">
        <v>10</v>
      </c>
      <c r="H127" s="16"/>
    </row>
    <row r="128" spans="1:8" s="17" customFormat="1" ht="10.5">
      <c r="A128" s="14" t="str">
        <f>A122</f>
        <v>Asia</v>
      </c>
      <c r="B128" s="20"/>
      <c r="C128" s="35">
        <v>10</v>
      </c>
      <c r="D128" s="35">
        <v>10</v>
      </c>
      <c r="E128" s="35">
        <v>10</v>
      </c>
      <c r="F128" s="35">
        <v>10</v>
      </c>
      <c r="G128" s="35">
        <v>10</v>
      </c>
      <c r="H128" s="16"/>
    </row>
    <row r="129" spans="1:8" s="17" customFormat="1" ht="10.5">
      <c r="A129" s="14" t="str">
        <f>A123</f>
        <v>Rest of the world</v>
      </c>
      <c r="B129" s="20"/>
      <c r="C129" s="35">
        <v>10</v>
      </c>
      <c r="D129" s="35">
        <v>10</v>
      </c>
      <c r="E129" s="35">
        <v>10</v>
      </c>
      <c r="F129" s="35">
        <v>10</v>
      </c>
      <c r="G129" s="35">
        <v>10</v>
      </c>
      <c r="H129" s="16"/>
    </row>
    <row r="130" spans="1:8" s="17" customFormat="1" ht="10.5">
      <c r="A130" s="14"/>
      <c r="B130" s="20"/>
      <c r="C130" s="19"/>
      <c r="D130" s="16"/>
      <c r="E130" s="16"/>
      <c r="F130" s="16"/>
      <c r="G130" s="16"/>
      <c r="H130" s="16"/>
    </row>
    <row r="131" spans="1:8" s="17" customFormat="1" ht="10.5">
      <c r="A131" s="20" t="s">
        <v>35</v>
      </c>
      <c r="B131" s="20"/>
      <c r="C131" s="19"/>
      <c r="D131" s="16"/>
      <c r="E131" s="16"/>
      <c r="F131" s="16"/>
      <c r="G131" s="16"/>
      <c r="H131" s="16"/>
    </row>
    <row r="132" spans="1:8" s="17" customFormat="1" ht="10.5">
      <c r="A132" s="14" t="str">
        <f>A120</f>
        <v>United States</v>
      </c>
      <c r="B132" s="20"/>
      <c r="C132" s="35">
        <v>1</v>
      </c>
      <c r="D132" s="35">
        <v>1</v>
      </c>
      <c r="E132" s="35">
        <v>1</v>
      </c>
      <c r="F132" s="35">
        <v>1</v>
      </c>
      <c r="G132" s="35">
        <v>1</v>
      </c>
      <c r="H132" s="16"/>
    </row>
    <row r="133" spans="1:8" s="17" customFormat="1" ht="10.5">
      <c r="A133" s="14" t="str">
        <f>A121</f>
        <v>Europe</v>
      </c>
      <c r="B133" s="20"/>
      <c r="C133" s="35">
        <v>1</v>
      </c>
      <c r="D133" s="35">
        <v>1</v>
      </c>
      <c r="E133" s="35">
        <v>1</v>
      </c>
      <c r="F133" s="35">
        <v>1</v>
      </c>
      <c r="G133" s="35">
        <v>1</v>
      </c>
      <c r="H133" s="16"/>
    </row>
    <row r="134" spans="1:8" s="17" customFormat="1" ht="10.5">
      <c r="A134" s="14" t="str">
        <f>A122</f>
        <v>Asia</v>
      </c>
      <c r="B134" s="20"/>
      <c r="C134" s="35">
        <v>1</v>
      </c>
      <c r="D134" s="35">
        <v>1</v>
      </c>
      <c r="E134" s="35">
        <v>1</v>
      </c>
      <c r="F134" s="35">
        <v>1</v>
      </c>
      <c r="G134" s="35">
        <v>1</v>
      </c>
      <c r="H134" s="16"/>
    </row>
    <row r="135" spans="1:8" s="17" customFormat="1" ht="10.5">
      <c r="A135" s="14" t="str">
        <f>A123</f>
        <v>Rest of the world</v>
      </c>
      <c r="B135" s="20"/>
      <c r="C135" s="35">
        <v>1</v>
      </c>
      <c r="D135" s="35">
        <v>1</v>
      </c>
      <c r="E135" s="35">
        <v>1</v>
      </c>
      <c r="F135" s="35">
        <v>1</v>
      </c>
      <c r="G135" s="35">
        <v>1</v>
      </c>
      <c r="H135" s="16"/>
    </row>
    <row r="136" spans="1:8" s="17" customFormat="1" ht="10.5">
      <c r="A136" s="14"/>
      <c r="B136" s="20"/>
      <c r="C136" s="19"/>
      <c r="D136" s="16"/>
      <c r="E136" s="16"/>
      <c r="F136" s="16"/>
      <c r="G136" s="16"/>
      <c r="H136" s="16"/>
    </row>
    <row r="137" spans="1:8" s="17" customFormat="1" ht="10.5">
      <c r="A137" s="20" t="s">
        <v>38</v>
      </c>
      <c r="B137" s="20"/>
      <c r="C137" s="36"/>
      <c r="D137" s="36"/>
      <c r="E137" s="36"/>
      <c r="F137" s="36"/>
      <c r="G137" s="36"/>
      <c r="H137" s="16"/>
    </row>
    <row r="138" spans="1:8" s="17" customFormat="1" ht="10.5">
      <c r="A138" s="14" t="str">
        <f>A132</f>
        <v>United States</v>
      </c>
      <c r="B138" s="20"/>
      <c r="C138" s="22">
        <v>0.2</v>
      </c>
      <c r="D138" s="22">
        <v>0.2</v>
      </c>
      <c r="E138" s="22">
        <v>0.2</v>
      </c>
      <c r="F138" s="22">
        <v>0.2</v>
      </c>
      <c r="G138" s="22">
        <v>0.2</v>
      </c>
      <c r="H138" s="16"/>
    </row>
    <row r="139" spans="1:8" s="17" customFormat="1" ht="10.5">
      <c r="A139" s="14" t="str">
        <f>A133</f>
        <v>Europe</v>
      </c>
      <c r="B139" s="20"/>
      <c r="C139" s="22">
        <v>0.2</v>
      </c>
      <c r="D139" s="22">
        <v>0.2</v>
      </c>
      <c r="E139" s="22">
        <v>0.2</v>
      </c>
      <c r="F139" s="22">
        <v>0.2</v>
      </c>
      <c r="G139" s="22">
        <v>0.2</v>
      </c>
      <c r="H139" s="16"/>
    </row>
    <row r="140" spans="1:8" s="17" customFormat="1" ht="10.5">
      <c r="A140" s="14" t="str">
        <f>A134</f>
        <v>Asia</v>
      </c>
      <c r="B140" s="20"/>
      <c r="C140" s="22">
        <v>0.2</v>
      </c>
      <c r="D140" s="22">
        <v>0.2</v>
      </c>
      <c r="E140" s="22">
        <v>0.2</v>
      </c>
      <c r="F140" s="22">
        <v>0.2</v>
      </c>
      <c r="G140" s="22">
        <v>0.2</v>
      </c>
      <c r="H140" s="16"/>
    </row>
    <row r="141" spans="1:8" s="17" customFormat="1" ht="10.5">
      <c r="A141" s="14" t="str">
        <f>A135</f>
        <v>Rest of the world</v>
      </c>
      <c r="B141" s="20"/>
      <c r="C141" s="22">
        <v>0.2</v>
      </c>
      <c r="D141" s="22">
        <v>0.2</v>
      </c>
      <c r="E141" s="22">
        <v>0.2</v>
      </c>
      <c r="F141" s="22">
        <v>0.2</v>
      </c>
      <c r="G141" s="22">
        <v>0.2</v>
      </c>
      <c r="H141" s="16"/>
    </row>
    <row r="142" spans="1:8" s="17" customFormat="1" ht="10.5">
      <c r="A142" s="14"/>
      <c r="B142" s="20"/>
      <c r="C142" s="35"/>
      <c r="D142" s="35"/>
      <c r="E142" s="35"/>
      <c r="F142" s="35"/>
      <c r="G142" s="35"/>
      <c r="H142" s="16"/>
    </row>
    <row r="143" spans="1:8" s="17" customFormat="1" ht="10.5">
      <c r="A143" s="20" t="s">
        <v>39</v>
      </c>
      <c r="B143" s="20"/>
      <c r="C143" s="35"/>
      <c r="D143" s="35"/>
      <c r="E143" s="35"/>
      <c r="F143" s="35"/>
      <c r="G143" s="35"/>
      <c r="H143" s="16"/>
    </row>
    <row r="144" spans="1:8" s="17" customFormat="1" ht="10.5">
      <c r="A144" s="14" t="str">
        <f>A138</f>
        <v>United States</v>
      </c>
      <c r="B144" s="20"/>
      <c r="C144" s="22">
        <v>0.2</v>
      </c>
      <c r="D144" s="22">
        <v>0.2</v>
      </c>
      <c r="E144" s="22">
        <v>0.2</v>
      </c>
      <c r="F144" s="22">
        <v>0.2</v>
      </c>
      <c r="G144" s="22">
        <v>0.2</v>
      </c>
      <c r="H144" s="16"/>
    </row>
    <row r="145" spans="1:8" s="17" customFormat="1" ht="10.5">
      <c r="A145" s="14" t="str">
        <f>A139</f>
        <v>Europe</v>
      </c>
      <c r="B145" s="20"/>
      <c r="C145" s="22">
        <v>0.2</v>
      </c>
      <c r="D145" s="22">
        <v>0.2</v>
      </c>
      <c r="E145" s="22">
        <v>0.2</v>
      </c>
      <c r="F145" s="22">
        <v>0.2</v>
      </c>
      <c r="G145" s="22">
        <v>0.2</v>
      </c>
      <c r="H145" s="16"/>
    </row>
    <row r="146" spans="1:8" s="17" customFormat="1" ht="10.5">
      <c r="A146" s="14" t="str">
        <f>A140</f>
        <v>Asia</v>
      </c>
      <c r="B146" s="20"/>
      <c r="C146" s="22">
        <v>0.2</v>
      </c>
      <c r="D146" s="22">
        <v>0.2</v>
      </c>
      <c r="E146" s="22">
        <v>0.2</v>
      </c>
      <c r="F146" s="22">
        <v>0.2</v>
      </c>
      <c r="G146" s="22">
        <v>0.2</v>
      </c>
      <c r="H146" s="16"/>
    </row>
    <row r="147" spans="1:8" s="17" customFormat="1" ht="10.5">
      <c r="A147" s="14" t="str">
        <f>A141</f>
        <v>Rest of the world</v>
      </c>
      <c r="B147" s="20"/>
      <c r="C147" s="22">
        <v>0.2</v>
      </c>
      <c r="D147" s="22">
        <v>0.2</v>
      </c>
      <c r="E147" s="22">
        <v>0.2</v>
      </c>
      <c r="F147" s="22">
        <v>0.2</v>
      </c>
      <c r="G147" s="22">
        <v>0.2</v>
      </c>
      <c r="H147" s="16"/>
    </row>
    <row r="148" spans="1:8" s="27" customFormat="1" ht="17.25">
      <c r="A148" s="24" t="str">
        <f>$A$1</f>
        <v>ABC Company Limited</v>
      </c>
      <c r="B148" s="25"/>
      <c r="C148" s="26"/>
      <c r="D148" s="26"/>
      <c r="E148" s="26"/>
      <c r="F148" s="26"/>
      <c r="G148" s="26"/>
      <c r="H148" s="26"/>
    </row>
    <row r="149" spans="1:8" s="6" customFormat="1" ht="15">
      <c r="A149" s="28" t="str">
        <f>"Assumptions ("&amp;A42&amp;")"</f>
        <v>Assumptions (Service 1)</v>
      </c>
      <c r="B149" s="29"/>
      <c r="C149" s="30"/>
      <c r="D149" s="31"/>
      <c r="E149" s="31"/>
      <c r="F149" s="31"/>
      <c r="G149" s="31"/>
      <c r="H149" s="31"/>
    </row>
    <row r="150" spans="1:8" s="10" customFormat="1" ht="12.75">
      <c r="A150" s="40"/>
      <c r="B150" s="41"/>
      <c r="C150" s="42"/>
      <c r="D150" s="43"/>
      <c r="E150" s="43"/>
      <c r="F150" s="43"/>
      <c r="G150" s="43"/>
      <c r="H150" s="43"/>
    </row>
    <row r="151" spans="1:8" s="46" customFormat="1" ht="10.5">
      <c r="A151" s="44" t="str">
        <f>A119</f>
        <v>Business activity – new customers</v>
      </c>
      <c r="B151" s="44"/>
      <c r="C151" s="38" t="str">
        <f>C118</f>
        <v>2008/09</v>
      </c>
      <c r="D151" s="38" t="str">
        <f>D118</f>
        <v>2009/10</v>
      </c>
      <c r="E151" s="38" t="str">
        <f>E118</f>
        <v>2010/11</v>
      </c>
      <c r="F151" s="38" t="str">
        <f>F118</f>
        <v>2011/12</v>
      </c>
      <c r="G151" s="38" t="str">
        <f>G118</f>
        <v>2012/13</v>
      </c>
      <c r="H151" s="45"/>
    </row>
    <row r="152" spans="1:8" s="46" customFormat="1" ht="9">
      <c r="A152" s="47" t="str">
        <f>A144</f>
        <v>United States</v>
      </c>
      <c r="B152" s="47"/>
      <c r="C152" s="48">
        <v>1</v>
      </c>
      <c r="D152" s="48">
        <v>1</v>
      </c>
      <c r="E152" s="48">
        <v>1</v>
      </c>
      <c r="F152" s="48">
        <v>1</v>
      </c>
      <c r="G152" s="48">
        <v>1</v>
      </c>
      <c r="H152" s="45"/>
    </row>
    <row r="153" spans="1:8" s="46" customFormat="1" ht="9">
      <c r="A153" s="47" t="str">
        <f>A145</f>
        <v>Europe</v>
      </c>
      <c r="B153" s="47"/>
      <c r="C153" s="48">
        <v>1</v>
      </c>
      <c r="D153" s="48">
        <v>1</v>
      </c>
      <c r="E153" s="48">
        <v>1</v>
      </c>
      <c r="F153" s="48">
        <v>1</v>
      </c>
      <c r="G153" s="48">
        <v>1</v>
      </c>
      <c r="H153" s="45"/>
    </row>
    <row r="154" spans="1:8" s="46" customFormat="1" ht="9">
      <c r="A154" s="47" t="str">
        <f>A146</f>
        <v>Asia</v>
      </c>
      <c r="B154" s="47"/>
      <c r="C154" s="48">
        <v>1</v>
      </c>
      <c r="D154" s="48">
        <v>1</v>
      </c>
      <c r="E154" s="48">
        <v>1</v>
      </c>
      <c r="F154" s="48">
        <v>1</v>
      </c>
      <c r="G154" s="48">
        <v>1</v>
      </c>
      <c r="H154" s="45"/>
    </row>
    <row r="155" spans="1:8" s="46" customFormat="1" ht="9">
      <c r="A155" s="47" t="str">
        <f>A147</f>
        <v>Rest of the world</v>
      </c>
      <c r="B155" s="47"/>
      <c r="C155" s="48">
        <v>1</v>
      </c>
      <c r="D155" s="48">
        <v>1</v>
      </c>
      <c r="E155" s="48">
        <v>1</v>
      </c>
      <c r="F155" s="48">
        <v>1</v>
      </c>
      <c r="G155" s="48">
        <v>1</v>
      </c>
      <c r="H155" s="45"/>
    </row>
    <row r="156" spans="1:8" s="46" customFormat="1" ht="9">
      <c r="A156" s="47"/>
      <c r="B156" s="47"/>
      <c r="C156" s="48"/>
      <c r="D156" s="48"/>
      <c r="E156" s="48"/>
      <c r="F156" s="48"/>
      <c r="G156" s="48"/>
      <c r="H156" s="45"/>
    </row>
    <row r="157" spans="1:8" s="46" customFormat="1" ht="9">
      <c r="A157" s="44" t="s">
        <v>34</v>
      </c>
      <c r="B157" s="44"/>
      <c r="C157" s="48"/>
      <c r="D157" s="45"/>
      <c r="E157" s="45"/>
      <c r="F157" s="45"/>
      <c r="G157" s="45"/>
      <c r="H157" s="45"/>
    </row>
    <row r="158" spans="1:8" s="46" customFormat="1" ht="9">
      <c r="A158" s="47" t="str">
        <f>A152</f>
        <v>United States</v>
      </c>
      <c r="B158" s="44"/>
      <c r="C158" s="49">
        <v>5</v>
      </c>
      <c r="D158" s="49">
        <v>5</v>
      </c>
      <c r="E158" s="49">
        <v>5</v>
      </c>
      <c r="F158" s="49">
        <v>5</v>
      </c>
      <c r="G158" s="49">
        <v>5</v>
      </c>
      <c r="H158" s="45"/>
    </row>
    <row r="159" spans="1:8" s="46" customFormat="1" ht="9">
      <c r="A159" s="47" t="str">
        <f>A153</f>
        <v>Europe</v>
      </c>
      <c r="B159" s="44"/>
      <c r="C159" s="49">
        <v>5</v>
      </c>
      <c r="D159" s="49">
        <v>5</v>
      </c>
      <c r="E159" s="49">
        <v>5</v>
      </c>
      <c r="F159" s="49">
        <v>5</v>
      </c>
      <c r="G159" s="49">
        <v>5</v>
      </c>
      <c r="H159" s="45"/>
    </row>
    <row r="160" spans="1:8" s="46" customFormat="1" ht="9">
      <c r="A160" s="47" t="str">
        <f>A154</f>
        <v>Asia</v>
      </c>
      <c r="B160" s="44"/>
      <c r="C160" s="49">
        <v>5</v>
      </c>
      <c r="D160" s="49">
        <v>5</v>
      </c>
      <c r="E160" s="49">
        <v>5</v>
      </c>
      <c r="F160" s="49">
        <v>5</v>
      </c>
      <c r="G160" s="49">
        <v>5</v>
      </c>
      <c r="H160" s="45"/>
    </row>
    <row r="161" spans="1:8" s="46" customFormat="1" ht="9">
      <c r="A161" s="47" t="str">
        <f>A155</f>
        <v>Rest of the world</v>
      </c>
      <c r="B161" s="44"/>
      <c r="C161" s="49">
        <v>5</v>
      </c>
      <c r="D161" s="49">
        <v>5</v>
      </c>
      <c r="E161" s="49">
        <v>5</v>
      </c>
      <c r="F161" s="49">
        <v>5</v>
      </c>
      <c r="G161" s="49">
        <v>5</v>
      </c>
      <c r="H161" s="45"/>
    </row>
    <row r="162" spans="1:8" s="46" customFormat="1" ht="9">
      <c r="A162" s="47"/>
      <c r="B162" s="44"/>
      <c r="C162" s="48"/>
      <c r="D162" s="45"/>
      <c r="E162" s="45"/>
      <c r="F162" s="45"/>
      <c r="G162" s="45"/>
      <c r="H162" s="45"/>
    </row>
    <row r="163" spans="1:8" s="46" customFormat="1" ht="9">
      <c r="A163" s="44" t="s">
        <v>35</v>
      </c>
      <c r="B163" s="44"/>
      <c r="C163" s="48"/>
      <c r="D163" s="45"/>
      <c r="E163" s="45"/>
      <c r="F163" s="45"/>
      <c r="G163" s="45"/>
      <c r="H163" s="45"/>
    </row>
    <row r="164" spans="1:8" s="46" customFormat="1" ht="9">
      <c r="A164" s="47" t="str">
        <f>A152</f>
        <v>United States</v>
      </c>
      <c r="B164" s="44"/>
      <c r="C164" s="49">
        <v>1</v>
      </c>
      <c r="D164" s="49">
        <v>1</v>
      </c>
      <c r="E164" s="49">
        <v>1</v>
      </c>
      <c r="F164" s="49">
        <v>1</v>
      </c>
      <c r="G164" s="49">
        <v>1</v>
      </c>
      <c r="H164" s="45"/>
    </row>
    <row r="165" spans="1:8" s="46" customFormat="1" ht="9">
      <c r="A165" s="47" t="str">
        <f>A153</f>
        <v>Europe</v>
      </c>
      <c r="B165" s="44"/>
      <c r="C165" s="49">
        <v>1</v>
      </c>
      <c r="D165" s="49">
        <v>1</v>
      </c>
      <c r="E165" s="49">
        <v>1</v>
      </c>
      <c r="F165" s="49">
        <v>1</v>
      </c>
      <c r="G165" s="49">
        <v>1</v>
      </c>
      <c r="H165" s="45"/>
    </row>
    <row r="166" spans="1:8" s="46" customFormat="1" ht="9">
      <c r="A166" s="47" t="str">
        <f>A154</f>
        <v>Asia</v>
      </c>
      <c r="B166" s="44"/>
      <c r="C166" s="49">
        <v>1</v>
      </c>
      <c r="D166" s="49">
        <v>1</v>
      </c>
      <c r="E166" s="49">
        <v>1</v>
      </c>
      <c r="F166" s="49">
        <v>1</v>
      </c>
      <c r="G166" s="49">
        <v>1</v>
      </c>
      <c r="H166" s="45"/>
    </row>
    <row r="167" spans="1:8" s="46" customFormat="1" ht="9">
      <c r="A167" s="47" t="str">
        <f>A155</f>
        <v>Rest of the world</v>
      </c>
      <c r="B167" s="44"/>
      <c r="C167" s="49">
        <v>1</v>
      </c>
      <c r="D167" s="49">
        <v>1</v>
      </c>
      <c r="E167" s="49">
        <v>1</v>
      </c>
      <c r="F167" s="49">
        <v>1</v>
      </c>
      <c r="G167" s="49">
        <v>1</v>
      </c>
      <c r="H167" s="45"/>
    </row>
    <row r="168" spans="1:8" s="46" customFormat="1" ht="9">
      <c r="A168" s="47"/>
      <c r="B168" s="44"/>
      <c r="C168" s="49"/>
      <c r="D168" s="49"/>
      <c r="E168" s="49"/>
      <c r="F168" s="49"/>
      <c r="G168" s="49"/>
      <c r="H168" s="45"/>
    </row>
    <row r="169" spans="1:8" s="46" customFormat="1" ht="9">
      <c r="A169" s="44" t="s">
        <v>36</v>
      </c>
      <c r="B169" s="44"/>
      <c r="C169" s="50"/>
      <c r="D169" s="50"/>
      <c r="E169" s="50"/>
      <c r="F169" s="50"/>
      <c r="G169" s="50"/>
      <c r="H169" s="45"/>
    </row>
    <row r="170" spans="1:8" s="46" customFormat="1" ht="9">
      <c r="A170" s="47" t="str">
        <f>A158</f>
        <v>United States</v>
      </c>
      <c r="B170" s="44"/>
      <c r="C170" s="51">
        <v>0.6</v>
      </c>
      <c r="D170" s="51">
        <v>0.6</v>
      </c>
      <c r="E170" s="51">
        <v>0.6</v>
      </c>
      <c r="F170" s="51">
        <v>0.6</v>
      </c>
      <c r="G170" s="51">
        <v>0.6</v>
      </c>
      <c r="H170" s="45"/>
    </row>
    <row r="171" spans="1:8" s="46" customFormat="1" ht="9">
      <c r="A171" s="47" t="str">
        <f>A159</f>
        <v>Europe</v>
      </c>
      <c r="B171" s="44"/>
      <c r="C171" s="51">
        <v>0.9</v>
      </c>
      <c r="D171" s="51">
        <v>0.9</v>
      </c>
      <c r="E171" s="51">
        <v>0.9</v>
      </c>
      <c r="F171" s="51">
        <v>0.9</v>
      </c>
      <c r="G171" s="51">
        <v>0.9</v>
      </c>
      <c r="H171" s="45"/>
    </row>
    <row r="172" spans="1:8" s="46" customFormat="1" ht="9">
      <c r="A172" s="47" t="str">
        <f>A160</f>
        <v>Asia</v>
      </c>
      <c r="B172" s="44"/>
      <c r="C172" s="51">
        <v>0.9</v>
      </c>
      <c r="D172" s="51">
        <v>0.9</v>
      </c>
      <c r="E172" s="51">
        <v>0.9</v>
      </c>
      <c r="F172" s="51">
        <v>0.9</v>
      </c>
      <c r="G172" s="51">
        <v>0.9</v>
      </c>
      <c r="H172" s="45"/>
    </row>
    <row r="173" spans="1:8" s="46" customFormat="1" ht="9">
      <c r="A173" s="47" t="str">
        <f>A161</f>
        <v>Rest of the world</v>
      </c>
      <c r="B173" s="44"/>
      <c r="C173" s="51">
        <v>0.9</v>
      </c>
      <c r="D173" s="51">
        <v>0.9</v>
      </c>
      <c r="E173" s="51">
        <v>0.9</v>
      </c>
      <c r="F173" s="51">
        <v>0.9</v>
      </c>
      <c r="G173" s="51">
        <v>0.9</v>
      </c>
      <c r="H173" s="45"/>
    </row>
    <row r="174" spans="1:8" s="46" customFormat="1" ht="9">
      <c r="A174" s="47"/>
      <c r="B174" s="44"/>
      <c r="C174" s="49"/>
      <c r="D174" s="49"/>
      <c r="E174" s="49"/>
      <c r="F174" s="49"/>
      <c r="G174" s="49"/>
      <c r="H174" s="45"/>
    </row>
    <row r="175" spans="1:8" s="46" customFormat="1" ht="9">
      <c r="A175" s="44" t="s">
        <v>37</v>
      </c>
      <c r="B175" s="44"/>
      <c r="C175" s="49"/>
      <c r="D175" s="49"/>
      <c r="E175" s="49"/>
      <c r="F175" s="49"/>
      <c r="G175" s="49"/>
      <c r="H175" s="45"/>
    </row>
    <row r="176" spans="1:8" s="46" customFormat="1" ht="9">
      <c r="A176" s="47" t="str">
        <f>A170</f>
        <v>United States</v>
      </c>
      <c r="B176" s="44"/>
      <c r="C176" s="51">
        <v>0.6</v>
      </c>
      <c r="D176" s="51">
        <v>0.6</v>
      </c>
      <c r="E176" s="51">
        <v>0.6</v>
      </c>
      <c r="F176" s="51">
        <v>0.6</v>
      </c>
      <c r="G176" s="51">
        <v>0.6</v>
      </c>
      <c r="H176" s="45"/>
    </row>
    <row r="177" spans="1:8" s="46" customFormat="1" ht="9">
      <c r="A177" s="47" t="str">
        <f>A171</f>
        <v>Europe</v>
      </c>
      <c r="B177" s="44"/>
      <c r="C177" s="51">
        <v>0.9</v>
      </c>
      <c r="D177" s="51">
        <v>0.9</v>
      </c>
      <c r="E177" s="51">
        <v>0.9</v>
      </c>
      <c r="F177" s="51">
        <v>0.9</v>
      </c>
      <c r="G177" s="51">
        <v>0.9</v>
      </c>
      <c r="H177" s="45"/>
    </row>
    <row r="178" spans="1:8" s="46" customFormat="1" ht="9">
      <c r="A178" s="47" t="str">
        <f>A172</f>
        <v>Asia</v>
      </c>
      <c r="B178" s="44"/>
      <c r="C178" s="51">
        <v>0.9</v>
      </c>
      <c r="D178" s="51">
        <v>0.9</v>
      </c>
      <c r="E178" s="51">
        <v>0.9</v>
      </c>
      <c r="F178" s="51">
        <v>0.9</v>
      </c>
      <c r="G178" s="51">
        <v>0.9</v>
      </c>
      <c r="H178" s="45"/>
    </row>
    <row r="179" spans="1:8" s="46" customFormat="1" ht="9">
      <c r="A179" s="47" t="str">
        <f>A173</f>
        <v>Rest of the world</v>
      </c>
      <c r="B179" s="44"/>
      <c r="C179" s="51">
        <v>0.9</v>
      </c>
      <c r="D179" s="51">
        <v>0.9</v>
      </c>
      <c r="E179" s="51">
        <v>0.9</v>
      </c>
      <c r="F179" s="51">
        <v>0.9</v>
      </c>
      <c r="G179" s="51">
        <v>0.9</v>
      </c>
      <c r="H179" s="45"/>
    </row>
    <row r="180" spans="1:8" s="46" customFormat="1" ht="17.25">
      <c r="A180" s="24" t="str">
        <f>$A$1</f>
        <v>ABC Company Limited</v>
      </c>
      <c r="B180" s="44"/>
      <c r="C180" s="45"/>
      <c r="D180" s="45"/>
      <c r="E180" s="45"/>
      <c r="F180" s="45"/>
      <c r="G180" s="45"/>
      <c r="H180" s="45"/>
    </row>
    <row r="181" spans="1:8" s="46" customFormat="1" ht="12.75">
      <c r="A181" s="40" t="str">
        <f>"Assumptions ("&amp;A43&amp;")"</f>
        <v>Assumptions (Service 2)</v>
      </c>
      <c r="B181" s="44"/>
      <c r="C181" s="48"/>
      <c r="D181" s="45"/>
      <c r="E181" s="45"/>
      <c r="F181" s="45"/>
      <c r="G181" s="45"/>
      <c r="H181" s="45"/>
    </row>
    <row r="182" spans="1:8" s="46" customFormat="1" ht="9">
      <c r="A182" s="47"/>
      <c r="B182" s="44"/>
      <c r="C182" s="48"/>
      <c r="D182" s="45"/>
      <c r="E182" s="45"/>
      <c r="F182" s="45"/>
      <c r="G182" s="45"/>
      <c r="H182" s="45"/>
    </row>
    <row r="183" spans="1:8" s="46" customFormat="1" ht="9">
      <c r="A183" s="44" t="str">
        <f>A119</f>
        <v>Business activity – new customers</v>
      </c>
      <c r="B183" s="44"/>
      <c r="C183" s="52" t="str">
        <f>C118</f>
        <v>2008/09</v>
      </c>
      <c r="D183" s="52" t="str">
        <f>D118</f>
        <v>2009/10</v>
      </c>
      <c r="E183" s="52" t="str">
        <f>E118</f>
        <v>2010/11</v>
      </c>
      <c r="F183" s="52" t="str">
        <f>F118</f>
        <v>2011/12</v>
      </c>
      <c r="G183" s="52" t="str">
        <f>G118</f>
        <v>2012/13</v>
      </c>
      <c r="H183" s="45"/>
    </row>
    <row r="184" spans="1:8" s="46" customFormat="1" ht="9">
      <c r="A184" s="47" t="str">
        <f>A144</f>
        <v>United States</v>
      </c>
      <c r="B184" s="47"/>
      <c r="C184" s="53">
        <v>1</v>
      </c>
      <c r="D184" s="53">
        <v>1</v>
      </c>
      <c r="E184" s="53">
        <v>1</v>
      </c>
      <c r="F184" s="53">
        <v>1</v>
      </c>
      <c r="G184" s="53">
        <v>1</v>
      </c>
      <c r="H184" s="51"/>
    </row>
    <row r="185" spans="1:8" s="46" customFormat="1" ht="9">
      <c r="A185" s="47" t="str">
        <f>A145</f>
        <v>Europe</v>
      </c>
      <c r="B185" s="47"/>
      <c r="C185" s="48">
        <v>1</v>
      </c>
      <c r="D185" s="48">
        <v>1</v>
      </c>
      <c r="E185" s="53">
        <v>1</v>
      </c>
      <c r="F185" s="53">
        <v>1</v>
      </c>
      <c r="G185" s="53">
        <v>1</v>
      </c>
      <c r="H185" s="51"/>
    </row>
    <row r="186" spans="1:8" s="46" customFormat="1" ht="9">
      <c r="A186" s="47" t="str">
        <f>A146</f>
        <v>Asia</v>
      </c>
      <c r="B186" s="47"/>
      <c r="C186" s="48">
        <v>1</v>
      </c>
      <c r="D186" s="48">
        <v>1</v>
      </c>
      <c r="E186" s="53">
        <v>1</v>
      </c>
      <c r="F186" s="53">
        <v>1</v>
      </c>
      <c r="G186" s="53">
        <v>1</v>
      </c>
      <c r="H186" s="51"/>
    </row>
    <row r="187" spans="1:8" s="46" customFormat="1" ht="9">
      <c r="A187" s="47" t="str">
        <f>A147</f>
        <v>Rest of the world</v>
      </c>
      <c r="B187" s="47"/>
      <c r="C187" s="48">
        <v>1</v>
      </c>
      <c r="D187" s="48">
        <v>1</v>
      </c>
      <c r="E187" s="53">
        <v>1</v>
      </c>
      <c r="F187" s="53">
        <v>1</v>
      </c>
      <c r="G187" s="53">
        <v>1</v>
      </c>
      <c r="H187" s="51"/>
    </row>
    <row r="188" spans="1:8" s="46" customFormat="1" ht="9">
      <c r="A188" s="47"/>
      <c r="B188" s="54"/>
      <c r="C188" s="48"/>
      <c r="D188" s="48"/>
      <c r="E188" s="48"/>
      <c r="F188" s="48"/>
      <c r="G188" s="48"/>
      <c r="H188" s="45"/>
    </row>
    <row r="189" spans="1:8" s="46" customFormat="1" ht="9">
      <c r="A189" s="44" t="s">
        <v>34</v>
      </c>
      <c r="B189" s="44"/>
      <c r="C189" s="48"/>
      <c r="D189" s="45"/>
      <c r="E189" s="45"/>
      <c r="F189" s="45"/>
      <c r="G189" s="45"/>
      <c r="H189" s="45"/>
    </row>
    <row r="190" spans="1:8" s="46" customFormat="1" ht="9">
      <c r="A190" s="47" t="str">
        <f>A184</f>
        <v>United States</v>
      </c>
      <c r="B190" s="44"/>
      <c r="C190" s="49">
        <v>5</v>
      </c>
      <c r="D190" s="49">
        <v>5</v>
      </c>
      <c r="E190" s="49">
        <v>5</v>
      </c>
      <c r="F190" s="49">
        <v>5</v>
      </c>
      <c r="G190" s="49">
        <v>5</v>
      </c>
      <c r="H190" s="45"/>
    </row>
    <row r="191" spans="1:8" s="46" customFormat="1" ht="9">
      <c r="A191" s="47" t="str">
        <f>A185</f>
        <v>Europe</v>
      </c>
      <c r="B191" s="44"/>
      <c r="C191" s="49">
        <v>5</v>
      </c>
      <c r="D191" s="49">
        <v>5</v>
      </c>
      <c r="E191" s="49">
        <v>5</v>
      </c>
      <c r="F191" s="49">
        <v>5</v>
      </c>
      <c r="G191" s="49">
        <v>5</v>
      </c>
      <c r="H191" s="45"/>
    </row>
    <row r="192" spans="1:8" s="46" customFormat="1" ht="9">
      <c r="A192" s="47" t="str">
        <f>A186</f>
        <v>Asia</v>
      </c>
      <c r="B192" s="44"/>
      <c r="C192" s="49">
        <v>5</v>
      </c>
      <c r="D192" s="49">
        <v>5</v>
      </c>
      <c r="E192" s="49">
        <v>5</v>
      </c>
      <c r="F192" s="49">
        <v>5</v>
      </c>
      <c r="G192" s="49">
        <v>5</v>
      </c>
      <c r="H192" s="45"/>
    </row>
    <row r="193" spans="1:8" s="46" customFormat="1" ht="9">
      <c r="A193" s="47" t="str">
        <f>A187</f>
        <v>Rest of the world</v>
      </c>
      <c r="B193" s="44"/>
      <c r="C193" s="49">
        <v>5</v>
      </c>
      <c r="D193" s="49">
        <v>5</v>
      </c>
      <c r="E193" s="49">
        <v>5</v>
      </c>
      <c r="F193" s="49">
        <v>5</v>
      </c>
      <c r="G193" s="49">
        <v>5</v>
      </c>
      <c r="H193" s="45"/>
    </row>
    <row r="194" spans="1:8" s="46" customFormat="1" ht="9">
      <c r="A194" s="47"/>
      <c r="B194" s="44"/>
      <c r="C194" s="48"/>
      <c r="D194" s="45"/>
      <c r="E194" s="45"/>
      <c r="F194" s="45"/>
      <c r="G194" s="45"/>
      <c r="H194" s="45"/>
    </row>
    <row r="195" spans="1:8" s="46" customFormat="1" ht="9">
      <c r="A195" s="44" t="s">
        <v>35</v>
      </c>
      <c r="B195" s="44"/>
      <c r="C195" s="48"/>
      <c r="D195" s="45"/>
      <c r="E195" s="45"/>
      <c r="F195" s="45"/>
      <c r="G195" s="45"/>
      <c r="H195" s="45"/>
    </row>
    <row r="196" spans="1:8" s="46" customFormat="1" ht="9">
      <c r="A196" s="47" t="str">
        <f>A190</f>
        <v>United States</v>
      </c>
      <c r="B196" s="47"/>
      <c r="C196" s="55">
        <v>1</v>
      </c>
      <c r="D196" s="55">
        <v>1</v>
      </c>
      <c r="E196" s="55">
        <v>1</v>
      </c>
      <c r="F196" s="55">
        <v>1</v>
      </c>
      <c r="G196" s="55">
        <v>1</v>
      </c>
      <c r="H196" s="45"/>
    </row>
    <row r="197" spans="1:8" s="46" customFormat="1" ht="9">
      <c r="A197" s="47" t="str">
        <f>A191</f>
        <v>Europe</v>
      </c>
      <c r="B197" s="47"/>
      <c r="C197" s="55">
        <v>1</v>
      </c>
      <c r="D197" s="55">
        <v>1</v>
      </c>
      <c r="E197" s="55">
        <v>1</v>
      </c>
      <c r="F197" s="55">
        <v>1</v>
      </c>
      <c r="G197" s="55">
        <v>1</v>
      </c>
      <c r="H197" s="45"/>
    </row>
    <row r="198" spans="1:8" s="46" customFormat="1" ht="9">
      <c r="A198" s="47" t="str">
        <f>A192</f>
        <v>Asia</v>
      </c>
      <c r="B198" s="47"/>
      <c r="C198" s="55">
        <v>1</v>
      </c>
      <c r="D198" s="55">
        <v>1</v>
      </c>
      <c r="E198" s="55">
        <v>1</v>
      </c>
      <c r="F198" s="55">
        <v>1</v>
      </c>
      <c r="G198" s="55">
        <v>1</v>
      </c>
      <c r="H198" s="45"/>
    </row>
    <row r="199" spans="1:8" s="46" customFormat="1" ht="9">
      <c r="A199" s="47" t="str">
        <f>A193</f>
        <v>Rest of the world</v>
      </c>
      <c r="B199" s="47"/>
      <c r="C199" s="55">
        <v>1</v>
      </c>
      <c r="D199" s="55">
        <v>1</v>
      </c>
      <c r="E199" s="55">
        <v>1</v>
      </c>
      <c r="F199" s="55">
        <v>1</v>
      </c>
      <c r="G199" s="55">
        <v>1</v>
      </c>
      <c r="H199" s="45"/>
    </row>
    <row r="200" spans="1:8" s="46" customFormat="1" ht="9">
      <c r="A200" s="47"/>
      <c r="B200" s="47"/>
      <c r="C200" s="55"/>
      <c r="D200" s="55"/>
      <c r="E200" s="55"/>
      <c r="F200" s="55"/>
      <c r="G200" s="55"/>
      <c r="H200" s="45"/>
    </row>
    <row r="201" spans="1:8" s="46" customFormat="1" ht="9">
      <c r="A201" s="44" t="s">
        <v>36</v>
      </c>
      <c r="B201" s="44"/>
      <c r="C201" s="50"/>
      <c r="D201" s="50"/>
      <c r="E201" s="50"/>
      <c r="F201" s="50"/>
      <c r="G201" s="50"/>
      <c r="H201" s="45"/>
    </row>
    <row r="202" spans="1:8" s="46" customFormat="1" ht="9">
      <c r="A202" s="47" t="str">
        <f>A196</f>
        <v>United States</v>
      </c>
      <c r="B202" s="44"/>
      <c r="C202" s="51">
        <v>0.2</v>
      </c>
      <c r="D202" s="51">
        <v>0.2</v>
      </c>
      <c r="E202" s="51">
        <v>0.2</v>
      </c>
      <c r="F202" s="51">
        <v>0.2</v>
      </c>
      <c r="G202" s="51">
        <v>0.2</v>
      </c>
      <c r="H202" s="45"/>
    </row>
    <row r="203" spans="1:8" s="46" customFormat="1" ht="9">
      <c r="A203" s="47" t="str">
        <f>A197</f>
        <v>Europe</v>
      </c>
      <c r="B203" s="44"/>
      <c r="C203" s="51">
        <v>0.2</v>
      </c>
      <c r="D203" s="51">
        <v>0.2</v>
      </c>
      <c r="E203" s="51">
        <v>0.2</v>
      </c>
      <c r="F203" s="51">
        <v>0.2</v>
      </c>
      <c r="G203" s="51">
        <v>0.2</v>
      </c>
      <c r="H203" s="45"/>
    </row>
    <row r="204" spans="1:8" s="46" customFormat="1" ht="9">
      <c r="A204" s="47" t="str">
        <f>A198</f>
        <v>Asia</v>
      </c>
      <c r="B204" s="44"/>
      <c r="C204" s="51">
        <v>0.2</v>
      </c>
      <c r="D204" s="51">
        <v>0.2</v>
      </c>
      <c r="E204" s="51">
        <v>0.2</v>
      </c>
      <c r="F204" s="51">
        <v>0.2</v>
      </c>
      <c r="G204" s="51">
        <v>0.2</v>
      </c>
      <c r="H204" s="45"/>
    </row>
    <row r="205" spans="1:8" s="46" customFormat="1" ht="9">
      <c r="A205" s="47" t="str">
        <f>A199</f>
        <v>Rest of the world</v>
      </c>
      <c r="B205" s="44"/>
      <c r="C205" s="51">
        <v>0.2</v>
      </c>
      <c r="D205" s="51">
        <v>0.2</v>
      </c>
      <c r="E205" s="51">
        <v>0.2</v>
      </c>
      <c r="F205" s="51">
        <v>0.2</v>
      </c>
      <c r="G205" s="51">
        <v>0.2</v>
      </c>
      <c r="H205" s="45"/>
    </row>
    <row r="206" spans="1:8" s="46" customFormat="1" ht="9">
      <c r="A206" s="47"/>
      <c r="B206" s="44"/>
      <c r="C206" s="49"/>
      <c r="D206" s="49"/>
      <c r="E206" s="49"/>
      <c r="F206" s="49"/>
      <c r="G206" s="49"/>
      <c r="H206" s="45"/>
    </row>
    <row r="207" spans="1:8" s="46" customFormat="1" ht="9">
      <c r="A207" s="44" t="s">
        <v>37</v>
      </c>
      <c r="B207" s="44"/>
      <c r="C207" s="49"/>
      <c r="D207" s="49"/>
      <c r="E207" s="49"/>
      <c r="F207" s="49"/>
      <c r="G207" s="49"/>
      <c r="H207" s="45"/>
    </row>
    <row r="208" spans="1:8" s="46" customFormat="1" ht="9">
      <c r="A208" s="47" t="str">
        <f>A196</f>
        <v>United States</v>
      </c>
      <c r="B208" s="44"/>
      <c r="C208" s="51">
        <v>0.2</v>
      </c>
      <c r="D208" s="51">
        <v>0.2</v>
      </c>
      <c r="E208" s="51">
        <v>0.2</v>
      </c>
      <c r="F208" s="51">
        <v>0.2</v>
      </c>
      <c r="G208" s="51">
        <v>0.2</v>
      </c>
      <c r="H208" s="45"/>
    </row>
    <row r="209" spans="1:8" s="46" customFormat="1" ht="9">
      <c r="A209" s="47" t="str">
        <f>A197</f>
        <v>Europe</v>
      </c>
      <c r="B209" s="44"/>
      <c r="C209" s="51">
        <v>0.2</v>
      </c>
      <c r="D209" s="51">
        <v>0.2</v>
      </c>
      <c r="E209" s="51">
        <v>0.2</v>
      </c>
      <c r="F209" s="51">
        <v>0.2</v>
      </c>
      <c r="G209" s="51">
        <v>0.2</v>
      </c>
      <c r="H209" s="45"/>
    </row>
    <row r="210" spans="1:8" s="46" customFormat="1" ht="9">
      <c r="A210" s="47" t="str">
        <f>A198</f>
        <v>Asia</v>
      </c>
      <c r="B210" s="44"/>
      <c r="C210" s="51">
        <v>0.2</v>
      </c>
      <c r="D210" s="51">
        <v>0.2</v>
      </c>
      <c r="E210" s="51">
        <v>0.2</v>
      </c>
      <c r="F210" s="51">
        <v>0.2</v>
      </c>
      <c r="G210" s="51">
        <v>0.2</v>
      </c>
      <c r="H210" s="45"/>
    </row>
    <row r="211" spans="1:8" s="46" customFormat="1" ht="9">
      <c r="A211" s="47" t="str">
        <f>A199</f>
        <v>Rest of the world</v>
      </c>
      <c r="B211" s="44"/>
      <c r="C211" s="51">
        <v>0.2</v>
      </c>
      <c r="D211" s="51">
        <v>0.2</v>
      </c>
      <c r="E211" s="51">
        <v>0.2</v>
      </c>
      <c r="F211" s="51">
        <v>0.2</v>
      </c>
      <c r="G211" s="51">
        <v>0.2</v>
      </c>
      <c r="H211" s="45"/>
    </row>
    <row r="212" s="56" customFormat="1" ht="17.25">
      <c r="A212" s="2" t="str">
        <f>A1</f>
        <v>ABC Company Limited</v>
      </c>
    </row>
    <row r="213" s="11" customFormat="1" ht="12.75">
      <c r="A213" s="11" t="s">
        <v>40</v>
      </c>
    </row>
    <row r="214" spans="3:7" s="57" customFormat="1" ht="10.5">
      <c r="C214" s="57" t="str">
        <f>Assumptions!C36</f>
        <v>2008/09</v>
      </c>
      <c r="D214" s="57" t="str">
        <f>Assumptions!D36</f>
        <v>2009/10</v>
      </c>
      <c r="E214" s="57" t="str">
        <f>Assumptions!E36</f>
        <v>2010/11</v>
      </c>
      <c r="F214" s="57" t="str">
        <f>Assumptions!F36</f>
        <v>2011/12</v>
      </c>
      <c r="G214" s="57" t="str">
        <f>Assumptions!G36</f>
        <v>2012/13</v>
      </c>
    </row>
    <row r="215" ht="12.75">
      <c r="A215" s="58" t="s">
        <v>41</v>
      </c>
    </row>
    <row r="216" spans="1:7" ht="12.75">
      <c r="A216" s="1" t="s">
        <v>42</v>
      </c>
      <c r="C216" s="59">
        <v>0.05</v>
      </c>
      <c r="D216" s="59">
        <v>0.05</v>
      </c>
      <c r="E216" s="59">
        <v>0.05</v>
      </c>
      <c r="F216" s="59">
        <v>0.05</v>
      </c>
      <c r="G216" s="59">
        <v>0.05</v>
      </c>
    </row>
    <row r="217" spans="1:7" ht="12.75">
      <c r="A217" s="1" t="s">
        <v>43</v>
      </c>
      <c r="C217" s="59">
        <v>0.05</v>
      </c>
      <c r="D217" s="59">
        <v>0.05</v>
      </c>
      <c r="E217" s="59">
        <v>0.05</v>
      </c>
      <c r="F217" s="59">
        <v>0.05</v>
      </c>
      <c r="G217" s="59">
        <v>0.05</v>
      </c>
    </row>
    <row r="218" spans="3:7" ht="12.75">
      <c r="C218" s="60"/>
      <c r="D218" s="60"/>
      <c r="E218" s="60"/>
      <c r="F218" s="60"/>
      <c r="G218" s="60"/>
    </row>
    <row r="219" ht="12.75">
      <c r="A219" s="58" t="s">
        <v>44</v>
      </c>
    </row>
    <row r="220" spans="1:7" ht="12.75">
      <c r="A220" s="1" t="s">
        <v>45</v>
      </c>
      <c r="C220" s="61">
        <v>0</v>
      </c>
      <c r="D220" s="61">
        <v>100000</v>
      </c>
      <c r="E220" s="61">
        <v>100000</v>
      </c>
      <c r="F220" s="61">
        <v>100000</v>
      </c>
      <c r="G220" s="61">
        <v>100000</v>
      </c>
    </row>
    <row r="221" spans="1:7" ht="12.75">
      <c r="A221" s="1" t="s">
        <v>46</v>
      </c>
      <c r="C221" s="60">
        <v>0.33</v>
      </c>
      <c r="D221" s="60">
        <v>0.33</v>
      </c>
      <c r="E221" s="60">
        <v>0.33</v>
      </c>
      <c r="F221" s="60">
        <v>0.33</v>
      </c>
      <c r="G221" s="60">
        <v>0.33</v>
      </c>
    </row>
    <row r="222" spans="1:7" ht="12.75">
      <c r="A222" s="1" t="s">
        <v>47</v>
      </c>
      <c r="C222" s="60">
        <v>0.05</v>
      </c>
      <c r="D222" s="60">
        <v>0.05</v>
      </c>
      <c r="E222" s="60">
        <v>0.05</v>
      </c>
      <c r="F222" s="60">
        <v>0.05</v>
      </c>
      <c r="G222" s="60">
        <v>0.05</v>
      </c>
    </row>
    <row r="223" spans="1:7" ht="12.75">
      <c r="A223" s="1" t="s">
        <v>48</v>
      </c>
      <c r="C223" s="60">
        <v>0.09</v>
      </c>
      <c r="D223" s="60">
        <v>0.09</v>
      </c>
      <c r="E223" s="60">
        <v>0.09</v>
      </c>
      <c r="F223" s="60">
        <v>0.09</v>
      </c>
      <c r="G223" s="60">
        <v>0.09</v>
      </c>
    </row>
    <row r="224" spans="1:7" ht="12.75">
      <c r="A224" s="1" t="s">
        <v>49</v>
      </c>
      <c r="C224" s="59">
        <v>0.3</v>
      </c>
      <c r="D224" s="59">
        <v>0.3</v>
      </c>
      <c r="E224" s="59">
        <v>0.3</v>
      </c>
      <c r="F224" s="59">
        <v>0.3</v>
      </c>
      <c r="G224" s="59">
        <v>0.3</v>
      </c>
    </row>
    <row r="225" spans="1:7" ht="12.75">
      <c r="A225" s="1" t="s">
        <v>50</v>
      </c>
      <c r="C225" s="62">
        <v>0.3</v>
      </c>
      <c r="D225" s="62">
        <v>0.3</v>
      </c>
      <c r="E225" s="62">
        <v>0.3</v>
      </c>
      <c r="F225" s="62">
        <v>0.3</v>
      </c>
      <c r="G225" s="62">
        <v>0.3</v>
      </c>
    </row>
    <row r="226" spans="1:7" ht="12.75">
      <c r="A226" s="1" t="s">
        <v>51</v>
      </c>
      <c r="C226" s="62">
        <v>0</v>
      </c>
      <c r="D226" s="62">
        <v>0.5</v>
      </c>
      <c r="E226" s="62">
        <v>0.5</v>
      </c>
      <c r="F226" s="62">
        <v>0.5</v>
      </c>
      <c r="G226" s="62">
        <v>0.5</v>
      </c>
    </row>
    <row r="232" spans="3:7" ht="12.75">
      <c r="C232" s="63"/>
      <c r="D232" s="62"/>
      <c r="E232" s="62"/>
      <c r="F232" s="62"/>
      <c r="G232" s="62"/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 scale="96"/>
  <headerFooter alignWithMargins="0">
    <oddFooter>&amp;L&amp;"Times New Roman,Bold" Confidential&amp;C&amp;A&amp;RPage &amp;P</oddFooter>
  </headerFooter>
  <rowBreaks count="6" manualBreakCount="6">
    <brk id="50" max="255" man="1"/>
    <brk id="82" max="255" man="1"/>
    <brk id="114" max="255" man="1"/>
    <brk id="147" max="255" man="1"/>
    <brk id="179" max="255" man="1"/>
    <brk id="21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118"/>
  <sheetViews>
    <sheetView workbookViewId="0" topLeftCell="A1">
      <selection activeCell="G13" sqref="G13"/>
    </sheetView>
  </sheetViews>
  <sheetFormatPr defaultColWidth="9.33203125" defaultRowHeight="12.75"/>
  <cols>
    <col min="1" max="1" width="26.5" style="1" customWidth="1"/>
    <col min="2" max="2" width="5" style="1" customWidth="1"/>
    <col min="3" max="5" width="13.83203125" style="1" customWidth="1"/>
    <col min="6" max="6" width="14.5" style="1" customWidth="1"/>
    <col min="7" max="7" width="16.160156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tr">
        <f>Assumptions!A40</f>
        <v>Product 2</v>
      </c>
    </row>
    <row r="3" s="159" customFormat="1" ht="15">
      <c r="A3" s="119" t="s">
        <v>181</v>
      </c>
    </row>
    <row r="4" ht="12.75">
      <c r="B4" s="160"/>
    </row>
    <row r="5" spans="1:7" ht="12.75">
      <c r="A5" s="160" t="s">
        <v>61</v>
      </c>
      <c r="B5" s="160"/>
      <c r="C5" s="82" t="str">
        <f>Assumptions!C36</f>
        <v>2008/09</v>
      </c>
      <c r="D5" s="82" t="str">
        <f>Assumptions!D36</f>
        <v>2009/10</v>
      </c>
      <c r="E5" s="82" t="str">
        <f>Assumptions!E36</f>
        <v>2010/11</v>
      </c>
      <c r="F5" s="82" t="str">
        <f>Assumptions!F36</f>
        <v>2011/12</v>
      </c>
      <c r="G5" s="82" t="str">
        <f>Assumptions!G36</f>
        <v>2012/13</v>
      </c>
    </row>
    <row r="6" spans="1:7" ht="12.75">
      <c r="A6" s="80" t="str">
        <f>Assumptions!A87</f>
        <v>United States</v>
      </c>
      <c r="B6" s="80"/>
      <c r="C6" s="1">
        <f>C27+C34</f>
        <v>6</v>
      </c>
      <c r="D6" s="1">
        <f>D27+D34</f>
        <v>35</v>
      </c>
      <c r="E6" s="1">
        <f>E27+E34</f>
        <v>60</v>
      </c>
      <c r="F6" s="1">
        <f>F27+F34</f>
        <v>85</v>
      </c>
      <c r="G6" s="1">
        <f>G27+G34</f>
        <v>110</v>
      </c>
    </row>
    <row r="7" spans="1:7" ht="12.75">
      <c r="A7" s="80" t="str">
        <f>Assumptions!A88</f>
        <v>Europe</v>
      </c>
      <c r="B7" s="80"/>
      <c r="C7" s="1">
        <f>C28+C35</f>
        <v>6</v>
      </c>
      <c r="D7" s="1">
        <f>D28+D35</f>
        <v>35</v>
      </c>
      <c r="E7" s="1">
        <f>E28+E35</f>
        <v>60</v>
      </c>
      <c r="F7" s="1">
        <f>F28+F35</f>
        <v>85</v>
      </c>
      <c r="G7" s="1">
        <f>G28+G35</f>
        <v>110</v>
      </c>
    </row>
    <row r="8" spans="1:7" ht="12.75">
      <c r="A8" s="80" t="str">
        <f>Assumptions!A89</f>
        <v>Asia</v>
      </c>
      <c r="B8" s="80"/>
      <c r="C8" s="1">
        <f>C29+C36</f>
        <v>2</v>
      </c>
      <c r="D8" s="1">
        <f>D29+D36</f>
        <v>11</v>
      </c>
      <c r="E8" s="1">
        <f>E29+E36</f>
        <v>16</v>
      </c>
      <c r="F8" s="1">
        <f>F29+F36</f>
        <v>21</v>
      </c>
      <c r="G8" s="1">
        <f>G29+G36</f>
        <v>26</v>
      </c>
    </row>
    <row r="9" spans="1:7" ht="12.75">
      <c r="A9" s="80" t="str">
        <f>Assumptions!A90</f>
        <v>Rest of the world</v>
      </c>
      <c r="B9" s="80"/>
      <c r="C9" s="118">
        <f>C30+C37</f>
        <v>2</v>
      </c>
      <c r="D9" s="118">
        <f>D30+D37</f>
        <v>11</v>
      </c>
      <c r="E9" s="118">
        <f>E30+E37</f>
        <v>14</v>
      </c>
      <c r="F9" s="118">
        <f>F30+F37</f>
        <v>18</v>
      </c>
      <c r="G9" s="118">
        <f>G30+G37</f>
        <v>22</v>
      </c>
    </row>
    <row r="10" spans="1:7" ht="12.75">
      <c r="A10" s="110" t="s">
        <v>54</v>
      </c>
      <c r="B10" s="80"/>
      <c r="C10" s="1">
        <f>SUM(C6:C9)</f>
        <v>16</v>
      </c>
      <c r="D10" s="1">
        <f>SUM(D6:D9)</f>
        <v>92</v>
      </c>
      <c r="E10" s="1">
        <f>SUM(E6:E9)</f>
        <v>150</v>
      </c>
      <c r="F10" s="1">
        <f>SUM(F6:F9)</f>
        <v>209</v>
      </c>
      <c r="G10" s="1">
        <f>SUM(G6:G9)</f>
        <v>268</v>
      </c>
    </row>
    <row r="11" spans="1:2" ht="12.75">
      <c r="A11" s="110"/>
      <c r="B11" s="80"/>
    </row>
    <row r="12" spans="1:7" ht="12.75">
      <c r="A12" s="160" t="s">
        <v>155</v>
      </c>
      <c r="B12" s="160"/>
      <c r="C12" s="82" t="str">
        <f>C5</f>
        <v>2008/09</v>
      </c>
      <c r="D12" s="82" t="str">
        <f>D5</f>
        <v>2009/10</v>
      </c>
      <c r="E12" s="82" t="str">
        <f>E5</f>
        <v>2010/11</v>
      </c>
      <c r="F12" s="82" t="str">
        <f>F5</f>
        <v>2011/12</v>
      </c>
      <c r="G12" s="82" t="str">
        <f>G5</f>
        <v>2012/13</v>
      </c>
    </row>
    <row r="13" spans="1:7" ht="12.75">
      <c r="A13" s="80" t="str">
        <f>A6</f>
        <v>United States</v>
      </c>
      <c r="B13" s="80"/>
      <c r="C13" s="1">
        <f>C41+C48</f>
        <v>1.2</v>
      </c>
      <c r="D13" s="1">
        <f>D41+D48</f>
        <v>7</v>
      </c>
      <c r="E13" s="1">
        <f>E41+E48</f>
        <v>12</v>
      </c>
      <c r="F13" s="1">
        <f>F41+F48</f>
        <v>17</v>
      </c>
      <c r="G13" s="1">
        <f>G41+G48</f>
        <v>22</v>
      </c>
    </row>
    <row r="14" spans="1:7" ht="12.75">
      <c r="A14" s="80" t="str">
        <f>A7</f>
        <v>Europe</v>
      </c>
      <c r="B14" s="80"/>
      <c r="C14" s="1">
        <f>C42+C49</f>
        <v>1.2</v>
      </c>
      <c r="D14" s="1">
        <f>D42+D49</f>
        <v>7</v>
      </c>
      <c r="E14" s="1">
        <f>E42+E49</f>
        <v>12</v>
      </c>
      <c r="F14" s="1">
        <f>F42+F49</f>
        <v>17</v>
      </c>
      <c r="G14" s="1">
        <f>G42+G49</f>
        <v>22</v>
      </c>
    </row>
    <row r="15" spans="1:7" ht="12.75">
      <c r="A15" s="80" t="str">
        <f>A8</f>
        <v>Asia</v>
      </c>
      <c r="B15" s="80"/>
      <c r="C15" s="1">
        <f>C43+C50</f>
        <v>0.4</v>
      </c>
      <c r="D15" s="1">
        <f>D43+D50</f>
        <v>2.2</v>
      </c>
      <c r="E15" s="1">
        <f>E43+E50</f>
        <v>3.2</v>
      </c>
      <c r="F15" s="1">
        <f>F43+F50</f>
        <v>4.2</v>
      </c>
      <c r="G15" s="1">
        <f>G43+G50</f>
        <v>5.2</v>
      </c>
    </row>
    <row r="16" spans="1:7" ht="12.75">
      <c r="A16" s="80" t="str">
        <f>A9</f>
        <v>Rest of the world</v>
      </c>
      <c r="B16" s="80"/>
      <c r="C16" s="118">
        <f>C44+C51</f>
        <v>0.4</v>
      </c>
      <c r="D16" s="118">
        <f>D44+D51</f>
        <v>2.2</v>
      </c>
      <c r="E16" s="118">
        <f>E44+E51</f>
        <v>2.8</v>
      </c>
      <c r="F16" s="118">
        <f>F44+F51</f>
        <v>3.6000000000000005</v>
      </c>
      <c r="G16" s="118">
        <f>G44+G51</f>
        <v>4.4</v>
      </c>
    </row>
    <row r="17" spans="1:7" ht="12.75">
      <c r="A17" s="110" t="s">
        <v>54</v>
      </c>
      <c r="B17" s="80"/>
      <c r="C17" s="1">
        <f>SUM(C13:C16)</f>
        <v>3.2</v>
      </c>
      <c r="D17" s="1">
        <f>SUM(D13:D16)</f>
        <v>18.4</v>
      </c>
      <c r="E17" s="1">
        <f>SUM(E13:E16)</f>
        <v>30</v>
      </c>
      <c r="F17" s="1">
        <f>SUM(F13:F16)</f>
        <v>41.8</v>
      </c>
      <c r="G17" s="1">
        <f>SUM(G13:G16)</f>
        <v>53.6</v>
      </c>
    </row>
    <row r="18" spans="1:2" ht="12.75">
      <c r="A18" s="110"/>
      <c r="B18" s="80"/>
    </row>
    <row r="19" spans="1:7" ht="12.75">
      <c r="A19" s="160" t="s">
        <v>62</v>
      </c>
      <c r="B19" s="160"/>
      <c r="C19" s="82" t="str">
        <f>C5</f>
        <v>2008/09</v>
      </c>
      <c r="D19" s="82" t="str">
        <f>D5</f>
        <v>2009/10</v>
      </c>
      <c r="E19" s="82" t="str">
        <f>E5</f>
        <v>2010/11</v>
      </c>
      <c r="F19" s="82" t="str">
        <f>F5</f>
        <v>2011/12</v>
      </c>
      <c r="G19" s="82" t="str">
        <f>G5</f>
        <v>2012/13</v>
      </c>
    </row>
    <row r="20" spans="1:7" ht="12.75">
      <c r="A20" s="80" t="str">
        <f>A6</f>
        <v>United States</v>
      </c>
      <c r="B20" s="80"/>
      <c r="C20" s="1">
        <f>C6-C13</f>
        <v>4.8</v>
      </c>
      <c r="D20" s="1">
        <f>D6-D13</f>
        <v>28</v>
      </c>
      <c r="E20" s="1">
        <f>E6-E13</f>
        <v>48</v>
      </c>
      <c r="F20" s="1">
        <f>F6-F13</f>
        <v>68</v>
      </c>
      <c r="G20" s="1">
        <f>G6-G13</f>
        <v>88</v>
      </c>
    </row>
    <row r="21" spans="1:7" ht="12.75">
      <c r="A21" s="80" t="str">
        <f>A7</f>
        <v>Europe</v>
      </c>
      <c r="B21" s="80"/>
      <c r="C21" s="1">
        <f>C7-C14</f>
        <v>4.8</v>
      </c>
      <c r="D21" s="1">
        <f>D7-D14</f>
        <v>28</v>
      </c>
      <c r="E21" s="1">
        <f>E7-E14</f>
        <v>48</v>
      </c>
      <c r="F21" s="1">
        <f>F7-F14</f>
        <v>68</v>
      </c>
      <c r="G21" s="1">
        <f>G7-G14</f>
        <v>88</v>
      </c>
    </row>
    <row r="22" spans="1:7" ht="12.75">
      <c r="A22" s="80" t="str">
        <f>A8</f>
        <v>Asia</v>
      </c>
      <c r="B22" s="80"/>
      <c r="C22" s="1">
        <f>C8-C15</f>
        <v>1.6</v>
      </c>
      <c r="D22" s="1">
        <f>D8-D15</f>
        <v>8.8</v>
      </c>
      <c r="E22" s="1">
        <f>E8-E15</f>
        <v>12.8</v>
      </c>
      <c r="F22" s="1">
        <f>F8-F15</f>
        <v>16.8</v>
      </c>
      <c r="G22" s="1">
        <f>G8-G15</f>
        <v>20.8</v>
      </c>
    </row>
    <row r="23" spans="1:7" ht="12.75">
      <c r="A23" s="80" t="str">
        <f>A9</f>
        <v>Rest of the world</v>
      </c>
      <c r="B23" s="80"/>
      <c r="C23" s="118">
        <f>C9-C16</f>
        <v>1.6</v>
      </c>
      <c r="D23" s="118">
        <f>D9-D16</f>
        <v>8.8</v>
      </c>
      <c r="E23" s="118">
        <f>E9-E16</f>
        <v>11.2</v>
      </c>
      <c r="F23" s="118">
        <f>F9-F16</f>
        <v>14.399999999999999</v>
      </c>
      <c r="G23" s="118">
        <f>G9-G16</f>
        <v>17.6</v>
      </c>
    </row>
    <row r="24" spans="1:7" ht="12.75">
      <c r="A24" s="110" t="s">
        <v>54</v>
      </c>
      <c r="B24" s="80"/>
      <c r="C24" s="1">
        <f>SUM(C20:C23)</f>
        <v>12.8</v>
      </c>
      <c r="D24" s="1">
        <f>SUM(D20:D23)</f>
        <v>73.6</v>
      </c>
      <c r="E24" s="1">
        <f>SUM(E20:E23)</f>
        <v>120</v>
      </c>
      <c r="F24" s="1">
        <f>SUM(F20:F23)</f>
        <v>167.2</v>
      </c>
      <c r="G24" s="1">
        <f>SUM(G20:G23)</f>
        <v>214.4</v>
      </c>
    </row>
    <row r="25" spans="1:2" ht="12.75">
      <c r="A25" s="110"/>
      <c r="B25" s="80"/>
    </row>
    <row r="26" spans="1:7" ht="12.75">
      <c r="A26" s="160" t="s">
        <v>34</v>
      </c>
      <c r="B26" s="160"/>
      <c r="C26" s="82" t="str">
        <f>C5</f>
        <v>2008/09</v>
      </c>
      <c r="D26" s="82" t="str">
        <f>D5</f>
        <v>2009/10</v>
      </c>
      <c r="E26" s="82" t="str">
        <f>E5</f>
        <v>2010/11</v>
      </c>
      <c r="F26" s="82" t="str">
        <f>F5</f>
        <v>2011/12</v>
      </c>
      <c r="G26" s="82" t="str">
        <f>G5</f>
        <v>2012/13</v>
      </c>
    </row>
    <row r="27" spans="1:7" ht="12.75">
      <c r="A27" s="80" t="str">
        <f>A6</f>
        <v>United States</v>
      </c>
      <c r="B27" s="80"/>
      <c r="C27" s="1">
        <f>C58</f>
        <v>1</v>
      </c>
      <c r="D27" s="1">
        <f>D58</f>
        <v>5</v>
      </c>
      <c r="E27" s="1">
        <f>E58</f>
        <v>5</v>
      </c>
      <c r="F27" s="1">
        <f>F58</f>
        <v>5</v>
      </c>
      <c r="G27" s="1">
        <f>G58</f>
        <v>5</v>
      </c>
    </row>
    <row r="28" spans="1:7" ht="12.75">
      <c r="A28" s="80" t="str">
        <f>A7</f>
        <v>Europe</v>
      </c>
      <c r="B28" s="80"/>
      <c r="C28" s="1">
        <f>C63</f>
        <v>1</v>
      </c>
      <c r="D28" s="1">
        <f>D63</f>
        <v>5</v>
      </c>
      <c r="E28" s="1">
        <f>E63</f>
        <v>5</v>
      </c>
      <c r="F28" s="1">
        <f>F63</f>
        <v>5</v>
      </c>
      <c r="G28" s="1">
        <f>G63</f>
        <v>5</v>
      </c>
    </row>
    <row r="29" spans="1:7" ht="12.75">
      <c r="A29" s="80" t="str">
        <f>A8</f>
        <v>Asia</v>
      </c>
      <c r="B29" s="80"/>
      <c r="C29" s="1">
        <f>C68</f>
        <v>1</v>
      </c>
      <c r="D29" s="1">
        <f>D68</f>
        <v>5</v>
      </c>
      <c r="E29" s="1">
        <f>E68</f>
        <v>5</v>
      </c>
      <c r="F29" s="1">
        <f>F68</f>
        <v>5</v>
      </c>
      <c r="G29" s="1">
        <f>G68</f>
        <v>5</v>
      </c>
    </row>
    <row r="30" spans="1:7" ht="12.75">
      <c r="A30" s="80" t="str">
        <f>A9</f>
        <v>Rest of the world</v>
      </c>
      <c r="B30" s="80"/>
      <c r="C30" s="118">
        <f>C73</f>
        <v>1</v>
      </c>
      <c r="D30" s="118">
        <f>D73</f>
        <v>5</v>
      </c>
      <c r="E30" s="118">
        <f>E73</f>
        <v>4</v>
      </c>
      <c r="F30" s="118">
        <f>F73</f>
        <v>4</v>
      </c>
      <c r="G30" s="118">
        <f>G73</f>
        <v>4</v>
      </c>
    </row>
    <row r="31" spans="1:7" ht="12.75">
      <c r="A31" s="110" t="s">
        <v>54</v>
      </c>
      <c r="B31" s="80"/>
      <c r="C31" s="1">
        <f>SUM(C27:C30)</f>
        <v>4</v>
      </c>
      <c r="D31" s="1">
        <f>SUM(D27:D30)</f>
        <v>20</v>
      </c>
      <c r="E31" s="1">
        <f>SUM(E27:E30)</f>
        <v>19</v>
      </c>
      <c r="F31" s="1">
        <f>SUM(F27:F30)</f>
        <v>19</v>
      </c>
      <c r="G31" s="1">
        <f>SUM(G27:G30)</f>
        <v>19</v>
      </c>
    </row>
    <row r="33" spans="1:7" ht="12.75">
      <c r="A33" s="160" t="s">
        <v>35</v>
      </c>
      <c r="B33" s="160"/>
      <c r="C33" s="82" t="str">
        <f>C5</f>
        <v>2008/09</v>
      </c>
      <c r="D33" s="82" t="str">
        <f>D5</f>
        <v>2009/10</v>
      </c>
      <c r="E33" s="82" t="str">
        <f>E5</f>
        <v>2010/11</v>
      </c>
      <c r="F33" s="82" t="str">
        <f>F5</f>
        <v>2011/12</v>
      </c>
      <c r="G33" s="82" t="str">
        <f>G5</f>
        <v>2012/13</v>
      </c>
    </row>
    <row r="34" spans="1:7" ht="12.75">
      <c r="A34" s="80" t="str">
        <f>A6</f>
        <v>United States</v>
      </c>
      <c r="B34" s="80"/>
      <c r="C34" s="1">
        <f>C59</f>
        <v>5</v>
      </c>
      <c r="D34" s="1">
        <f>D59</f>
        <v>30</v>
      </c>
      <c r="E34" s="1">
        <f>E59</f>
        <v>55</v>
      </c>
      <c r="F34" s="1">
        <f>F59</f>
        <v>80</v>
      </c>
      <c r="G34" s="1">
        <f>G59</f>
        <v>105</v>
      </c>
    </row>
    <row r="35" spans="1:7" ht="12.75">
      <c r="A35" s="80" t="str">
        <f>A7</f>
        <v>Europe</v>
      </c>
      <c r="B35" s="80"/>
      <c r="C35" s="1">
        <f>C64</f>
        <v>5</v>
      </c>
      <c r="D35" s="1">
        <f>D64</f>
        <v>30</v>
      </c>
      <c r="E35" s="1">
        <f>E64</f>
        <v>55</v>
      </c>
      <c r="F35" s="1">
        <f>F64</f>
        <v>80</v>
      </c>
      <c r="G35" s="1">
        <f>G64</f>
        <v>105</v>
      </c>
    </row>
    <row r="36" spans="1:7" ht="12.75">
      <c r="A36" s="80" t="str">
        <f>A8</f>
        <v>Asia</v>
      </c>
      <c r="B36" s="80"/>
      <c r="C36" s="1">
        <f>C69</f>
        <v>1</v>
      </c>
      <c r="D36" s="1">
        <f>D69</f>
        <v>6</v>
      </c>
      <c r="E36" s="1">
        <f>E69</f>
        <v>11</v>
      </c>
      <c r="F36" s="1">
        <f>F69</f>
        <v>16</v>
      </c>
      <c r="G36" s="1">
        <f>G69</f>
        <v>21</v>
      </c>
    </row>
    <row r="37" spans="1:7" ht="12.75">
      <c r="A37" s="80" t="str">
        <f>A9</f>
        <v>Rest of the world</v>
      </c>
      <c r="B37" s="80"/>
      <c r="C37" s="118">
        <f>C74</f>
        <v>1</v>
      </c>
      <c r="D37" s="118">
        <f>D74</f>
        <v>6</v>
      </c>
      <c r="E37" s="118">
        <f>E74</f>
        <v>10</v>
      </c>
      <c r="F37" s="118">
        <f>F74</f>
        <v>14</v>
      </c>
      <c r="G37" s="118">
        <f>G74</f>
        <v>18</v>
      </c>
    </row>
    <row r="38" spans="1:7" ht="12.75">
      <c r="A38" s="110" t="s">
        <v>54</v>
      </c>
      <c r="B38" s="80"/>
      <c r="C38" s="1">
        <f>SUM(C34:C37)</f>
        <v>12</v>
      </c>
      <c r="D38" s="1">
        <f>SUM(D34:D37)</f>
        <v>72</v>
      </c>
      <c r="E38" s="1">
        <f>SUM(E34:E37)</f>
        <v>131</v>
      </c>
      <c r="F38" s="1">
        <f>SUM(F34:F37)</f>
        <v>190</v>
      </c>
      <c r="G38" s="1">
        <f>SUM(G34:G37)</f>
        <v>249</v>
      </c>
    </row>
    <row r="39" spans="1:2" ht="12.75">
      <c r="A39" s="110"/>
      <c r="B39" s="80"/>
    </row>
    <row r="40" spans="1:7" ht="12.75">
      <c r="A40" s="160" t="s">
        <v>36</v>
      </c>
      <c r="B40" s="160"/>
      <c r="C40" s="82"/>
      <c r="D40" s="82"/>
      <c r="E40" s="82"/>
      <c r="F40" s="82"/>
      <c r="G40" s="82"/>
    </row>
    <row r="41" spans="1:7" ht="12.75">
      <c r="A41" s="80" t="str">
        <f>A6</f>
        <v>United States</v>
      </c>
      <c r="B41" s="80"/>
      <c r="C41" s="1">
        <f>C107</f>
        <v>0.2</v>
      </c>
      <c r="D41" s="1">
        <f>D107</f>
        <v>1</v>
      </c>
      <c r="E41" s="1">
        <f>E107</f>
        <v>1</v>
      </c>
      <c r="F41" s="1">
        <f>F107</f>
        <v>1</v>
      </c>
      <c r="G41" s="1">
        <f>G107</f>
        <v>1</v>
      </c>
    </row>
    <row r="42" spans="1:7" ht="12.75">
      <c r="A42" s="80" t="str">
        <f>A7</f>
        <v>Europe</v>
      </c>
      <c r="B42" s="80"/>
      <c r="C42" s="1">
        <f>C108</f>
        <v>0.2</v>
      </c>
      <c r="D42" s="1">
        <f>D108</f>
        <v>1</v>
      </c>
      <c r="E42" s="1">
        <f>E108</f>
        <v>1</v>
      </c>
      <c r="F42" s="1">
        <f>F108</f>
        <v>1</v>
      </c>
      <c r="G42" s="1">
        <f>G108</f>
        <v>1</v>
      </c>
    </row>
    <row r="43" spans="1:7" ht="12.75">
      <c r="A43" s="80" t="str">
        <f>A8</f>
        <v>Asia</v>
      </c>
      <c r="B43" s="80"/>
      <c r="C43" s="1">
        <f>C109</f>
        <v>0.2</v>
      </c>
      <c r="D43" s="1">
        <f>D109</f>
        <v>1</v>
      </c>
      <c r="E43" s="1">
        <f>E109</f>
        <v>1</v>
      </c>
      <c r="F43" s="1">
        <f>F109</f>
        <v>1</v>
      </c>
      <c r="G43" s="1">
        <f>G109</f>
        <v>1</v>
      </c>
    </row>
    <row r="44" spans="1:7" ht="12.75">
      <c r="A44" s="80" t="str">
        <f>A9</f>
        <v>Rest of the world</v>
      </c>
      <c r="B44" s="80"/>
      <c r="C44" s="118">
        <f>C110</f>
        <v>0.2</v>
      </c>
      <c r="D44" s="118">
        <f>D110</f>
        <v>1</v>
      </c>
      <c r="E44" s="118">
        <f>E110</f>
        <v>0.8</v>
      </c>
      <c r="F44" s="118">
        <f>F110</f>
        <v>0.8</v>
      </c>
      <c r="G44" s="118">
        <f>G110</f>
        <v>0.8</v>
      </c>
    </row>
    <row r="45" spans="1:7" ht="12.75">
      <c r="A45" s="110" t="s">
        <v>54</v>
      </c>
      <c r="B45" s="80"/>
      <c r="C45" s="1">
        <f>SUM(C41:C44)</f>
        <v>0.8</v>
      </c>
      <c r="D45" s="1">
        <f>SUM(D41:D44)</f>
        <v>4</v>
      </c>
      <c r="E45" s="1">
        <f>SUM(E41:E44)</f>
        <v>3.8</v>
      </c>
      <c r="F45" s="1">
        <f>SUM(F41:F44)</f>
        <v>3.8</v>
      </c>
      <c r="G45" s="1">
        <f>SUM(G41:G44)</f>
        <v>3.8</v>
      </c>
    </row>
    <row r="46" spans="1:2" ht="12.75">
      <c r="A46" s="110"/>
      <c r="B46" s="80"/>
    </row>
    <row r="47" spans="1:7" ht="12.75">
      <c r="A47" s="160" t="s">
        <v>37</v>
      </c>
      <c r="B47" s="160"/>
      <c r="C47" s="82"/>
      <c r="D47" s="82"/>
      <c r="E47" s="82"/>
      <c r="F47" s="82"/>
      <c r="G47" s="82"/>
    </row>
    <row r="48" spans="1:7" ht="12.75">
      <c r="A48" s="80" t="str">
        <f>A6</f>
        <v>United States</v>
      </c>
      <c r="B48" s="80"/>
      <c r="C48" s="1">
        <f>C114</f>
        <v>1</v>
      </c>
      <c r="D48" s="1">
        <f>D114</f>
        <v>6</v>
      </c>
      <c r="E48" s="1">
        <f>E114</f>
        <v>11</v>
      </c>
      <c r="F48" s="1">
        <f>F114</f>
        <v>16</v>
      </c>
      <c r="G48" s="1">
        <f>G114</f>
        <v>21</v>
      </c>
    </row>
    <row r="49" spans="1:7" ht="12.75">
      <c r="A49" s="80" t="str">
        <f>A7</f>
        <v>Europe</v>
      </c>
      <c r="B49" s="80"/>
      <c r="C49" s="1">
        <f>C115</f>
        <v>1</v>
      </c>
      <c r="D49" s="1">
        <f>D115</f>
        <v>6</v>
      </c>
      <c r="E49" s="1">
        <f>E115</f>
        <v>11</v>
      </c>
      <c r="F49" s="1">
        <f>F115</f>
        <v>16</v>
      </c>
      <c r="G49" s="1">
        <f>G115</f>
        <v>21</v>
      </c>
    </row>
    <row r="50" spans="1:7" ht="12.75">
      <c r="A50" s="80" t="str">
        <f>A8</f>
        <v>Asia</v>
      </c>
      <c r="B50" s="80"/>
      <c r="C50" s="1">
        <f>C116</f>
        <v>0.2</v>
      </c>
      <c r="D50" s="1">
        <f>D116</f>
        <v>1.2000000000000002</v>
      </c>
      <c r="E50" s="1">
        <f>E116</f>
        <v>2.2</v>
      </c>
      <c r="F50" s="1">
        <f>F116</f>
        <v>3.2</v>
      </c>
      <c r="G50" s="1">
        <f>G116</f>
        <v>4.2</v>
      </c>
    </row>
    <row r="51" spans="1:7" ht="12.75">
      <c r="A51" s="80" t="str">
        <f>A9</f>
        <v>Rest of the world</v>
      </c>
      <c r="B51" s="80"/>
      <c r="C51" s="118">
        <f>C117</f>
        <v>0.2</v>
      </c>
      <c r="D51" s="118">
        <f>D117</f>
        <v>1.2000000000000002</v>
      </c>
      <c r="E51" s="118">
        <f>E117</f>
        <v>2</v>
      </c>
      <c r="F51" s="118">
        <f>F117</f>
        <v>2.8000000000000003</v>
      </c>
      <c r="G51" s="118">
        <f>G117</f>
        <v>3.6</v>
      </c>
    </row>
    <row r="52" spans="1:7" ht="12.75">
      <c r="A52" s="110" t="s">
        <v>54</v>
      </c>
      <c r="B52" s="80"/>
      <c r="C52" s="1">
        <f>SUM(C48:C51)</f>
        <v>2.4</v>
      </c>
      <c r="D52" s="1">
        <f>SUM(D48:D51)</f>
        <v>14.4</v>
      </c>
      <c r="E52" s="1">
        <f>SUM(E48:E51)</f>
        <v>26.2</v>
      </c>
      <c r="F52" s="1">
        <f>SUM(F48:F51)</f>
        <v>38</v>
      </c>
      <c r="G52" s="1">
        <f>SUM(G48:G51)</f>
        <v>49.8</v>
      </c>
    </row>
    <row r="53" ht="17.25">
      <c r="A53" s="2" t="str">
        <f>A1</f>
        <v>ABC Company Limited</v>
      </c>
    </row>
    <row r="54" ht="17.25">
      <c r="A54" s="2" t="str">
        <f>A2</f>
        <v>Product 2</v>
      </c>
    </row>
    <row r="55" ht="15">
      <c r="A55" s="119" t="s">
        <v>185</v>
      </c>
    </row>
    <row r="56" spans="1:7" ht="12.75">
      <c r="A56" s="8"/>
      <c r="B56" s="8"/>
      <c r="C56" s="198" t="str">
        <f>C5</f>
        <v>2008/09</v>
      </c>
      <c r="D56" s="198" t="str">
        <f>D5</f>
        <v>2009/10</v>
      </c>
      <c r="E56" s="198" t="str">
        <f>E5</f>
        <v>2010/11</v>
      </c>
      <c r="F56" s="198" t="str">
        <f>F5</f>
        <v>2011/12</v>
      </c>
      <c r="G56" s="198" t="str">
        <f>G5</f>
        <v>2012/13</v>
      </c>
    </row>
    <row r="57" spans="1:11" s="10" customFormat="1" ht="12.75">
      <c r="A57" s="8" t="str">
        <f>A6</f>
        <v>United States</v>
      </c>
      <c r="B57" s="8"/>
      <c r="C57" s="199"/>
      <c r="D57" s="199"/>
      <c r="E57" s="199"/>
      <c r="F57" s="199"/>
      <c r="G57" s="199"/>
      <c r="H57" s="104"/>
      <c r="I57" s="104"/>
      <c r="J57" s="104"/>
      <c r="K57" s="104"/>
    </row>
    <row r="58" spans="1:11" s="17" customFormat="1" ht="10.5">
      <c r="A58" s="34" t="s">
        <v>34</v>
      </c>
      <c r="B58" s="34"/>
      <c r="C58" s="72">
        <f>C86</f>
        <v>1</v>
      </c>
      <c r="D58" s="72">
        <f>D86</f>
        <v>5</v>
      </c>
      <c r="E58" s="72">
        <f>E86</f>
        <v>5</v>
      </c>
      <c r="F58" s="72">
        <f>F86</f>
        <v>5</v>
      </c>
      <c r="G58" s="72">
        <f>G86</f>
        <v>5</v>
      </c>
      <c r="H58" s="135"/>
      <c r="I58" s="135"/>
      <c r="J58" s="135"/>
      <c r="K58" s="135"/>
    </row>
    <row r="59" spans="1:11" s="17" customFormat="1" ht="10.5">
      <c r="A59" s="34" t="s">
        <v>35</v>
      </c>
      <c r="B59" s="34"/>
      <c r="C59" s="74">
        <f>C93</f>
        <v>5</v>
      </c>
      <c r="D59" s="74">
        <f>D93</f>
        <v>30</v>
      </c>
      <c r="E59" s="74">
        <f>E93</f>
        <v>55</v>
      </c>
      <c r="F59" s="74">
        <f>F93</f>
        <v>80</v>
      </c>
      <c r="G59" s="74">
        <f>G93</f>
        <v>105</v>
      </c>
      <c r="H59" s="135"/>
      <c r="I59" s="135"/>
      <c r="J59" s="135"/>
      <c r="K59" s="135"/>
    </row>
    <row r="60" spans="1:11" s="79" customFormat="1" ht="13.5">
      <c r="A60" s="71" t="s">
        <v>54</v>
      </c>
      <c r="B60" s="71"/>
      <c r="C60" s="77">
        <f>SUM(C58:C59)</f>
        <v>6</v>
      </c>
      <c r="D60" s="77">
        <f>SUM(D58:D59)</f>
        <v>35</v>
      </c>
      <c r="E60" s="77">
        <f>SUM(E58:E59)</f>
        <v>60</v>
      </c>
      <c r="F60" s="77">
        <f>SUM(F58:F59)</f>
        <v>85</v>
      </c>
      <c r="G60" s="77">
        <f>SUM(G58:G59)</f>
        <v>110</v>
      </c>
      <c r="H60" s="78"/>
      <c r="I60" s="78"/>
      <c r="J60" s="78"/>
      <c r="K60" s="78"/>
    </row>
    <row r="61" spans="1:11" s="79" customFormat="1" ht="13.5">
      <c r="A61" s="1"/>
      <c r="B61" s="1"/>
      <c r="C61" s="64"/>
      <c r="D61" s="64"/>
      <c r="E61" s="64"/>
      <c r="F61" s="64"/>
      <c r="G61" s="64"/>
      <c r="H61" s="78"/>
      <c r="I61" s="78"/>
      <c r="J61" s="78"/>
      <c r="K61" s="78"/>
    </row>
    <row r="62" spans="1:11" s="79" customFormat="1" ht="13.5">
      <c r="A62" s="8" t="str">
        <f>A7</f>
        <v>Europe</v>
      </c>
      <c r="B62" s="8"/>
      <c r="C62" s="76"/>
      <c r="D62" s="76"/>
      <c r="E62" s="76"/>
      <c r="F62" s="76"/>
      <c r="G62" s="76"/>
      <c r="H62" s="78"/>
      <c r="I62" s="78"/>
      <c r="J62" s="78"/>
      <c r="K62" s="78"/>
    </row>
    <row r="63" spans="1:11" s="17" customFormat="1" ht="10.5">
      <c r="A63" s="34" t="str">
        <f>A58</f>
        <v>Non-recurring revenue</v>
      </c>
      <c r="B63" s="34"/>
      <c r="C63" s="72">
        <f>C87</f>
        <v>1</v>
      </c>
      <c r="D63" s="72">
        <f>D87</f>
        <v>5</v>
      </c>
      <c r="E63" s="72">
        <f>E87</f>
        <v>5</v>
      </c>
      <c r="F63" s="72">
        <f>F87</f>
        <v>5</v>
      </c>
      <c r="G63" s="72">
        <f>G87</f>
        <v>5</v>
      </c>
      <c r="H63" s="135"/>
      <c r="I63" s="135"/>
      <c r="J63" s="135"/>
      <c r="K63" s="135"/>
    </row>
    <row r="64" spans="1:11" s="18" customFormat="1" ht="10.5">
      <c r="A64" s="34" t="str">
        <f>A59</f>
        <v>Recurring revenue</v>
      </c>
      <c r="B64" s="34"/>
      <c r="C64" s="74">
        <f>C94</f>
        <v>5</v>
      </c>
      <c r="D64" s="74">
        <f>D94</f>
        <v>30</v>
      </c>
      <c r="E64" s="74">
        <f>E94</f>
        <v>55</v>
      </c>
      <c r="F64" s="74">
        <f>F94</f>
        <v>80</v>
      </c>
      <c r="G64" s="74">
        <f>G94</f>
        <v>105</v>
      </c>
      <c r="H64" s="73"/>
      <c r="I64" s="73"/>
      <c r="J64" s="73"/>
      <c r="K64" s="73"/>
    </row>
    <row r="65" spans="1:11" s="10" customFormat="1" ht="13.5">
      <c r="A65" s="71" t="s">
        <v>54</v>
      </c>
      <c r="B65" s="71"/>
      <c r="C65" s="77">
        <f>SUM(C63:C64)</f>
        <v>6</v>
      </c>
      <c r="D65" s="77">
        <f>SUM(D63:D64)</f>
        <v>35</v>
      </c>
      <c r="E65" s="77">
        <f>SUM(E63:E64)</f>
        <v>60</v>
      </c>
      <c r="F65" s="77">
        <f>SUM(F63:F64)</f>
        <v>85</v>
      </c>
      <c r="G65" s="77">
        <f>SUM(G63:G64)</f>
        <v>110</v>
      </c>
      <c r="H65" s="69"/>
      <c r="I65" s="69"/>
      <c r="J65" s="69"/>
      <c r="K65" s="69"/>
    </row>
    <row r="66" spans="1:11" s="79" customFormat="1" ht="13.5">
      <c r="A66" s="80"/>
      <c r="B66" s="80"/>
      <c r="C66" s="77"/>
      <c r="D66" s="77"/>
      <c r="E66" s="77"/>
      <c r="F66" s="77"/>
      <c r="G66" s="77"/>
      <c r="H66" s="78"/>
      <c r="I66" s="78"/>
      <c r="J66" s="78"/>
      <c r="K66" s="78"/>
    </row>
    <row r="67" spans="1:11" s="79" customFormat="1" ht="13.5">
      <c r="A67" s="8" t="str">
        <f>A8</f>
        <v>Asia</v>
      </c>
      <c r="B67" s="8"/>
      <c r="C67" s="76"/>
      <c r="D67" s="76"/>
      <c r="E67" s="76"/>
      <c r="F67" s="76"/>
      <c r="G67" s="76"/>
      <c r="H67" s="78"/>
      <c r="I67" s="78"/>
      <c r="J67" s="78"/>
      <c r="K67" s="78"/>
    </row>
    <row r="68" spans="1:11" s="18" customFormat="1" ht="10.5">
      <c r="A68" s="34" t="str">
        <f>A58</f>
        <v>Non-recurring revenue</v>
      </c>
      <c r="B68" s="34"/>
      <c r="C68" s="72">
        <f>C88</f>
        <v>1</v>
      </c>
      <c r="D68" s="72">
        <f>D88</f>
        <v>5</v>
      </c>
      <c r="E68" s="72">
        <f>E88</f>
        <v>5</v>
      </c>
      <c r="F68" s="72">
        <f>F88</f>
        <v>5</v>
      </c>
      <c r="G68" s="72">
        <f>G88</f>
        <v>5</v>
      </c>
      <c r="H68" s="73"/>
      <c r="I68" s="73"/>
      <c r="J68" s="73"/>
      <c r="K68" s="73"/>
    </row>
    <row r="69" spans="1:7" s="86" customFormat="1" ht="10.5">
      <c r="A69" s="34" t="str">
        <f>A59</f>
        <v>Recurring revenue</v>
      </c>
      <c r="B69" s="34"/>
      <c r="C69" s="74">
        <f>C95</f>
        <v>1</v>
      </c>
      <c r="D69" s="74">
        <f>D95</f>
        <v>6</v>
      </c>
      <c r="E69" s="74">
        <f>E95</f>
        <v>11</v>
      </c>
      <c r="F69" s="74">
        <f>F95</f>
        <v>16</v>
      </c>
      <c r="G69" s="74">
        <f>G95</f>
        <v>21</v>
      </c>
    </row>
    <row r="70" spans="1:11" s="79" customFormat="1" ht="13.5">
      <c r="A70" s="82" t="s">
        <v>54</v>
      </c>
      <c r="B70" s="82"/>
      <c r="C70" s="77">
        <f>SUM(C68:C69)</f>
        <v>2</v>
      </c>
      <c r="D70" s="77">
        <f>SUM(D68:D69)</f>
        <v>11</v>
      </c>
      <c r="E70" s="77">
        <f>SUM(E68:E69)</f>
        <v>16</v>
      </c>
      <c r="F70" s="77">
        <f>SUM(F68:F69)</f>
        <v>21</v>
      </c>
      <c r="G70" s="77">
        <f>SUM(G68:G69)</f>
        <v>26</v>
      </c>
      <c r="H70" s="78"/>
      <c r="I70" s="78"/>
      <c r="J70" s="78"/>
      <c r="K70" s="78"/>
    </row>
    <row r="71" spans="1:7" ht="12.75">
      <c r="A71" s="82"/>
      <c r="B71" s="82"/>
      <c r="C71" s="77"/>
      <c r="D71" s="77"/>
      <c r="E71" s="77"/>
      <c r="F71" s="77"/>
      <c r="G71" s="77"/>
    </row>
    <row r="72" spans="1:11" s="10" customFormat="1" ht="13.5">
      <c r="A72" s="8" t="str">
        <f>A9</f>
        <v>Rest of the world</v>
      </c>
      <c r="B72" s="8"/>
      <c r="C72" s="76"/>
      <c r="D72" s="76"/>
      <c r="E72" s="76"/>
      <c r="F72" s="76"/>
      <c r="G72" s="76"/>
      <c r="H72" s="69"/>
      <c r="I72" s="69"/>
      <c r="J72" s="69"/>
      <c r="K72" s="69"/>
    </row>
    <row r="73" spans="1:7" s="86" customFormat="1" ht="10.5">
      <c r="A73" s="34" t="str">
        <f>A58</f>
        <v>Non-recurring revenue</v>
      </c>
      <c r="B73" s="34"/>
      <c r="C73" s="72">
        <f>C89</f>
        <v>1</v>
      </c>
      <c r="D73" s="72">
        <f>D89</f>
        <v>5</v>
      </c>
      <c r="E73" s="72">
        <f>E89</f>
        <v>4</v>
      </c>
      <c r="F73" s="72">
        <f>F89</f>
        <v>4</v>
      </c>
      <c r="G73" s="72">
        <f>G89</f>
        <v>4</v>
      </c>
    </row>
    <row r="74" spans="1:11" s="17" customFormat="1" ht="10.5">
      <c r="A74" s="34" t="str">
        <f>A59</f>
        <v>Recurring revenue</v>
      </c>
      <c r="B74" s="34"/>
      <c r="C74" s="74">
        <f>C96</f>
        <v>1</v>
      </c>
      <c r="D74" s="74">
        <f>D96</f>
        <v>6</v>
      </c>
      <c r="E74" s="74">
        <f>E96</f>
        <v>10</v>
      </c>
      <c r="F74" s="74">
        <f>F96</f>
        <v>14</v>
      </c>
      <c r="G74" s="74">
        <f>G96</f>
        <v>18</v>
      </c>
      <c r="H74" s="135"/>
      <c r="I74" s="135"/>
      <c r="J74" s="135"/>
      <c r="K74" s="135"/>
    </row>
    <row r="75" spans="1:11" s="18" customFormat="1" ht="10.5">
      <c r="A75" s="34"/>
      <c r="B75" s="34"/>
      <c r="C75" s="72">
        <f>SUM(C73:C74)</f>
        <v>2</v>
      </c>
      <c r="D75" s="72">
        <f>SUM(D73:D74)</f>
        <v>11</v>
      </c>
      <c r="E75" s="72">
        <f>SUM(E73:E74)</f>
        <v>14</v>
      </c>
      <c r="F75" s="72">
        <f>SUM(F73:F74)</f>
        <v>18</v>
      </c>
      <c r="G75" s="72">
        <f>SUM(G73:G74)</f>
        <v>22</v>
      </c>
      <c r="H75" s="73"/>
      <c r="I75" s="73"/>
      <c r="J75" s="73"/>
      <c r="K75" s="73"/>
    </row>
    <row r="76" spans="1:11" s="18" customFormat="1" ht="10.5">
      <c r="A76" s="34"/>
      <c r="B76" s="34"/>
      <c r="C76" s="72"/>
      <c r="D76" s="72"/>
      <c r="E76" s="72"/>
      <c r="F76" s="72"/>
      <c r="G76" s="72"/>
      <c r="H76" s="73"/>
      <c r="I76" s="73"/>
      <c r="J76" s="73"/>
      <c r="K76" s="73"/>
    </row>
    <row r="77" spans="1:11" s="10" customFormat="1" ht="13.5">
      <c r="A77" s="8" t="str">
        <f>A10</f>
        <v>Total</v>
      </c>
      <c r="B77" s="8"/>
      <c r="C77" s="76"/>
      <c r="D77" s="76"/>
      <c r="E77" s="76"/>
      <c r="F77" s="76"/>
      <c r="G77" s="76"/>
      <c r="H77" s="69"/>
      <c r="I77" s="69"/>
      <c r="J77" s="69"/>
      <c r="K77" s="69"/>
    </row>
    <row r="78" spans="1:7" s="86" customFormat="1" ht="10.5">
      <c r="A78" s="34" t="str">
        <f>A63</f>
        <v>Non-recurring revenue</v>
      </c>
      <c r="B78" s="34"/>
      <c r="C78" s="72">
        <f>C58+C63+C68+C73</f>
        <v>4</v>
      </c>
      <c r="D78" s="72">
        <f>D58+D63+D68+D73</f>
        <v>20</v>
      </c>
      <c r="E78" s="72">
        <f>E58+E63+E68+E73</f>
        <v>19</v>
      </c>
      <c r="F78" s="72">
        <f>F58+F63+F68+F73</f>
        <v>19</v>
      </c>
      <c r="G78" s="72">
        <f>G58+G63+G68+G73</f>
        <v>19</v>
      </c>
    </row>
    <row r="79" spans="1:11" s="17" customFormat="1" ht="10.5">
      <c r="A79" s="34" t="str">
        <f>A64</f>
        <v>Recurring revenue</v>
      </c>
      <c r="B79" s="34"/>
      <c r="C79" s="74">
        <f>C59+C64+C69+C74</f>
        <v>12</v>
      </c>
      <c r="D79" s="74">
        <f>D59+D64+D69+D74</f>
        <v>72</v>
      </c>
      <c r="E79" s="74">
        <f>E59+E64+E69+E74</f>
        <v>131</v>
      </c>
      <c r="F79" s="74">
        <f>F59+F64+F69+F74</f>
        <v>190</v>
      </c>
      <c r="G79" s="74">
        <f>G59+G64+G69+G74</f>
        <v>249</v>
      </c>
      <c r="H79" s="135"/>
      <c r="I79" s="135"/>
      <c r="J79" s="135"/>
      <c r="K79" s="135"/>
    </row>
    <row r="80" spans="1:7" ht="12.75">
      <c r="A80" s="126"/>
      <c r="B80" s="82"/>
      <c r="C80" s="77">
        <f>SUM(C78:C79)</f>
        <v>16</v>
      </c>
      <c r="D80" s="77">
        <f>SUM(D78:D79)</f>
        <v>92</v>
      </c>
      <c r="E80" s="77">
        <f>SUM(E78:E79)</f>
        <v>150</v>
      </c>
      <c r="F80" s="77">
        <f>SUM(F78:F79)</f>
        <v>209</v>
      </c>
      <c r="G80" s="77">
        <f>SUM(G78:G79)</f>
        <v>268</v>
      </c>
    </row>
    <row r="81" spans="1:11" s="79" customFormat="1" ht="17.25">
      <c r="A81" s="65" t="str">
        <f>A1</f>
        <v>ABC Company Limited</v>
      </c>
      <c r="B81" s="65"/>
      <c r="C81" s="200"/>
      <c r="D81" s="200"/>
      <c r="E81" s="200"/>
      <c r="F81" s="200"/>
      <c r="G81" s="200"/>
      <c r="H81" s="78"/>
      <c r="I81" s="78"/>
      <c r="J81" s="78"/>
      <c r="K81" s="78"/>
    </row>
    <row r="82" spans="1:11" s="79" customFormat="1" ht="15">
      <c r="A82" s="4" t="str">
        <f>A2</f>
        <v>Product 2</v>
      </c>
      <c r="B82" s="8"/>
      <c r="C82" s="201"/>
      <c r="D82" s="201"/>
      <c r="E82" s="201"/>
      <c r="F82" s="201"/>
      <c r="G82" s="201"/>
      <c r="H82" s="78"/>
      <c r="I82" s="78"/>
      <c r="J82" s="78"/>
      <c r="K82" s="78"/>
    </row>
    <row r="83" spans="1:11" s="79" customFormat="1" ht="13.5">
      <c r="A83" s="8" t="s">
        <v>187</v>
      </c>
      <c r="B83" s="8"/>
      <c r="C83" s="201"/>
      <c r="D83" s="201"/>
      <c r="E83" s="201"/>
      <c r="F83" s="201"/>
      <c r="G83" s="201"/>
      <c r="H83" s="78"/>
      <c r="I83" s="78"/>
      <c r="J83" s="78"/>
      <c r="K83" s="78"/>
    </row>
    <row r="84" spans="1:7" ht="12.75">
      <c r="A84" s="8"/>
      <c r="B84" s="8"/>
      <c r="C84" s="201"/>
      <c r="D84" s="201"/>
      <c r="E84" s="201"/>
      <c r="F84" s="201"/>
      <c r="G84" s="201"/>
    </row>
    <row r="85" spans="1:11" s="79" customFormat="1" ht="12.75">
      <c r="A85" s="8" t="s">
        <v>34</v>
      </c>
      <c r="B85" s="8"/>
      <c r="C85" s="199" t="str">
        <f>C5</f>
        <v>2008/09</v>
      </c>
      <c r="D85" s="199" t="str">
        <f>D5</f>
        <v>2009/10</v>
      </c>
      <c r="E85" s="199" t="str">
        <f>E5</f>
        <v>2010/11</v>
      </c>
      <c r="F85" s="199" t="str">
        <f>F5</f>
        <v>2011/12</v>
      </c>
      <c r="G85" s="199" t="str">
        <f>G5</f>
        <v>2012/13</v>
      </c>
      <c r="H85" s="91"/>
      <c r="I85" s="91"/>
      <c r="J85" s="91"/>
      <c r="K85" s="91"/>
    </row>
    <row r="86" spans="1:7" ht="12.75">
      <c r="A86" s="80" t="str">
        <f>A6</f>
        <v>United States</v>
      </c>
      <c r="B86" s="8"/>
      <c r="C86" s="205">
        <f>Assumptions!C93*'Business activity'!C13</f>
        <v>1</v>
      </c>
      <c r="D86" s="205">
        <f>Assumptions!D93*'Business activity'!D13</f>
        <v>5</v>
      </c>
      <c r="E86" s="205">
        <f>Assumptions!E93*'Business activity'!E13</f>
        <v>5</v>
      </c>
      <c r="F86" s="205">
        <f>Assumptions!F93*'Business activity'!F13</f>
        <v>5</v>
      </c>
      <c r="G86" s="205">
        <f>Assumptions!G93*'Business activity'!G13</f>
        <v>5</v>
      </c>
    </row>
    <row r="87" spans="1:11" s="10" customFormat="1" ht="12.75">
      <c r="A87" s="80" t="str">
        <f>A7</f>
        <v>Europe</v>
      </c>
      <c r="B87" s="80"/>
      <c r="C87" s="205">
        <f>Assumptions!C94*'Business activity'!C14</f>
        <v>1</v>
      </c>
      <c r="D87" s="205">
        <f>Assumptions!D94*'Business activity'!D14</f>
        <v>5</v>
      </c>
      <c r="E87" s="205">
        <f>Assumptions!E94*'Business activity'!E14</f>
        <v>5</v>
      </c>
      <c r="F87" s="205">
        <f>Assumptions!F94*'Business activity'!F14</f>
        <v>5</v>
      </c>
      <c r="G87" s="205">
        <f>Assumptions!G94*'Business activity'!G14</f>
        <v>5</v>
      </c>
      <c r="H87" s="104"/>
      <c r="I87" s="104"/>
      <c r="J87" s="104"/>
      <c r="K87" s="104"/>
    </row>
    <row r="88" spans="1:11" s="79" customFormat="1" ht="12.75">
      <c r="A88" s="80" t="str">
        <f>A8</f>
        <v>Asia</v>
      </c>
      <c r="B88" s="80"/>
      <c r="C88" s="205">
        <f>Assumptions!C95*'Business activity'!C15</f>
        <v>1</v>
      </c>
      <c r="D88" s="205">
        <f>Assumptions!D95*'Business activity'!D15</f>
        <v>5</v>
      </c>
      <c r="E88" s="205">
        <f>Assumptions!E95*'Business activity'!E15</f>
        <v>5</v>
      </c>
      <c r="F88" s="205">
        <f>Assumptions!F95*'Business activity'!F15</f>
        <v>5</v>
      </c>
      <c r="G88" s="205">
        <f>Assumptions!G95*'Business activity'!G15</f>
        <v>5</v>
      </c>
      <c r="H88" s="91"/>
      <c r="I88" s="91"/>
      <c r="J88" s="91"/>
      <c r="K88" s="91"/>
    </row>
    <row r="89" spans="1:11" s="79" customFormat="1" ht="12.75">
      <c r="A89" s="80" t="str">
        <f>A9</f>
        <v>Rest of the world</v>
      </c>
      <c r="B89" s="80"/>
      <c r="C89" s="206">
        <f>Assumptions!C96*'Business activity'!C16</f>
        <v>1</v>
      </c>
      <c r="D89" s="206">
        <f>Assumptions!D96*'Business activity'!D16</f>
        <v>5</v>
      </c>
      <c r="E89" s="206">
        <f>Assumptions!E96*'Business activity'!E16</f>
        <v>4</v>
      </c>
      <c r="F89" s="206">
        <f>Assumptions!F96*'Business activity'!F16</f>
        <v>4</v>
      </c>
      <c r="G89" s="206">
        <f>Assumptions!G96*'Business activity'!G16</f>
        <v>4</v>
      </c>
      <c r="H89" s="91"/>
      <c r="I89" s="91"/>
      <c r="J89" s="91"/>
      <c r="K89" s="91"/>
    </row>
    <row r="90" spans="1:7" ht="12.75">
      <c r="A90" s="110" t="s">
        <v>54</v>
      </c>
      <c r="B90" s="110"/>
      <c r="C90" s="205">
        <f>SUM(C86:C89)</f>
        <v>4</v>
      </c>
      <c r="D90" s="205">
        <f>SUM(D86:D89)</f>
        <v>20</v>
      </c>
      <c r="E90" s="205">
        <f>SUM(E86:E89)</f>
        <v>19</v>
      </c>
      <c r="F90" s="205">
        <f>SUM(F86:F89)</f>
        <v>19</v>
      </c>
      <c r="G90" s="205">
        <f>SUM(G86:G89)</f>
        <v>19</v>
      </c>
    </row>
    <row r="91" spans="1:11" s="79" customFormat="1" ht="12.75">
      <c r="A91" s="80"/>
      <c r="B91" s="80"/>
      <c r="C91" s="110"/>
      <c r="D91" s="110"/>
      <c r="E91" s="110"/>
      <c r="F91" s="110"/>
      <c r="G91" s="110"/>
      <c r="H91" s="91"/>
      <c r="I91" s="91"/>
      <c r="J91" s="91"/>
      <c r="K91" s="91"/>
    </row>
    <row r="92" spans="1:7" ht="12.75">
      <c r="A92" s="8" t="s">
        <v>35</v>
      </c>
      <c r="B92" s="8"/>
      <c r="C92" s="71"/>
      <c r="D92" s="71"/>
      <c r="E92" s="71"/>
      <c r="F92" s="71"/>
      <c r="G92" s="71"/>
    </row>
    <row r="93" spans="1:7" ht="12.75">
      <c r="A93" s="80" t="str">
        <f>A86</f>
        <v>United States</v>
      </c>
      <c r="B93" s="80"/>
      <c r="C93" s="205">
        <f>(Assumptions!C99*'Business activity'!B58)+('Business activity'!C13*Assumptions!C99*Assumptions!C$47)</f>
        <v>5</v>
      </c>
      <c r="D93" s="205">
        <f>(Assumptions!D99*'Business activity'!C58)+('Business activity'!D13*Assumptions!D99*Assumptions!D$47)</f>
        <v>30</v>
      </c>
      <c r="E93" s="205">
        <f>(Assumptions!E99*'Business activity'!D58)+('Business activity'!E13*Assumptions!E99*Assumptions!E$47)</f>
        <v>55</v>
      </c>
      <c r="F93" s="205">
        <f>(Assumptions!F99*'Business activity'!E58)+('Business activity'!F13*Assumptions!F99*Assumptions!F$47)</f>
        <v>80</v>
      </c>
      <c r="G93" s="205">
        <f>(Assumptions!G99*'Business activity'!F58)+('Business activity'!G13*Assumptions!G99*Assumptions!G$47)</f>
        <v>105</v>
      </c>
    </row>
    <row r="94" spans="1:7" ht="12.75">
      <c r="A94" s="80" t="str">
        <f>A87</f>
        <v>Europe</v>
      </c>
      <c r="B94" s="80"/>
      <c r="C94" s="205">
        <f>(Assumptions!C100*'Business activity'!B59)+('Business activity'!C14*Assumptions!C100*Assumptions!C$47)</f>
        <v>5</v>
      </c>
      <c r="D94" s="205">
        <f>(Assumptions!D100*'Business activity'!C59)+('Business activity'!D14*Assumptions!D100*Assumptions!D$47)</f>
        <v>30</v>
      </c>
      <c r="E94" s="205">
        <f>(Assumptions!E100*'Business activity'!D59)+('Business activity'!E14*Assumptions!E100*Assumptions!E$47)</f>
        <v>55</v>
      </c>
      <c r="F94" s="205">
        <f>(Assumptions!F100*'Business activity'!E59)+('Business activity'!F14*Assumptions!F100*Assumptions!F$47)</f>
        <v>80</v>
      </c>
      <c r="G94" s="205">
        <f>(Assumptions!G100*'Business activity'!F59)+('Business activity'!G14*Assumptions!G100*Assumptions!G$47)</f>
        <v>105</v>
      </c>
    </row>
    <row r="95" spans="1:7" ht="12.75">
      <c r="A95" s="80" t="str">
        <f>A88</f>
        <v>Asia</v>
      </c>
      <c r="B95" s="80"/>
      <c r="C95" s="205">
        <f>(Assumptions!C101*'Business activity'!B60)+('Business activity'!C15*Assumptions!C101*Assumptions!C$47)</f>
        <v>1</v>
      </c>
      <c r="D95" s="205">
        <f>(Assumptions!D101*'Business activity'!C60)+('Business activity'!D15*Assumptions!D101*Assumptions!D$47)</f>
        <v>6</v>
      </c>
      <c r="E95" s="205">
        <f>(Assumptions!E101*'Business activity'!D60)+('Business activity'!E15*Assumptions!E101*Assumptions!E$47)</f>
        <v>11</v>
      </c>
      <c r="F95" s="205">
        <f>(Assumptions!F101*'Business activity'!E60)+('Business activity'!F15*Assumptions!F101*Assumptions!F$47)</f>
        <v>16</v>
      </c>
      <c r="G95" s="205">
        <f>(Assumptions!G101*'Business activity'!F60)+('Business activity'!G15*Assumptions!G101*Assumptions!G$47)</f>
        <v>21</v>
      </c>
    </row>
    <row r="96" spans="1:7" ht="12.75">
      <c r="A96" s="80" t="str">
        <f>A89</f>
        <v>Rest of the world</v>
      </c>
      <c r="B96" s="80"/>
      <c r="C96" s="206">
        <f>(Assumptions!C102*'Business activity'!B61)+('Business activity'!C16*Assumptions!C102*Assumptions!C$47)</f>
        <v>1</v>
      </c>
      <c r="D96" s="206">
        <f>(Assumptions!D102*'Business activity'!C61)+('Business activity'!D16*Assumptions!D102*Assumptions!D$47)</f>
        <v>6</v>
      </c>
      <c r="E96" s="206">
        <f>(Assumptions!E102*'Business activity'!D61)+('Business activity'!E16*Assumptions!E102*Assumptions!E$47)</f>
        <v>10</v>
      </c>
      <c r="F96" s="206">
        <f>(Assumptions!F102*'Business activity'!E61)+('Business activity'!F16*Assumptions!F102*Assumptions!F$47)</f>
        <v>14</v>
      </c>
      <c r="G96" s="206">
        <f>(Assumptions!G102*'Business activity'!F61)+('Business activity'!G16*Assumptions!G102*Assumptions!G$47)</f>
        <v>18</v>
      </c>
    </row>
    <row r="97" spans="1:7" ht="12.75">
      <c r="A97" s="110" t="s">
        <v>54</v>
      </c>
      <c r="B97" s="110"/>
      <c r="C97" s="205">
        <f>SUM(C93:C96)</f>
        <v>12</v>
      </c>
      <c r="D97" s="205">
        <f>SUM(D93:D96)</f>
        <v>72</v>
      </c>
      <c r="E97" s="205">
        <f>SUM(E93:E96)</f>
        <v>131</v>
      </c>
      <c r="F97" s="205">
        <f>SUM(F93:F96)</f>
        <v>190</v>
      </c>
      <c r="G97" s="205">
        <f>SUM(G93:G96)</f>
        <v>249</v>
      </c>
    </row>
    <row r="98" spans="1:7" ht="12.75">
      <c r="A98" s="80"/>
      <c r="B98" s="80"/>
      <c r="C98" s="110"/>
      <c r="D98" s="110"/>
      <c r="E98" s="110"/>
      <c r="F98" s="110"/>
      <c r="G98" s="110"/>
    </row>
    <row r="99" spans="1:7" ht="12.75">
      <c r="A99" s="8" t="str">
        <f>A10</f>
        <v>Total</v>
      </c>
      <c r="B99" s="8"/>
      <c r="C99" s="71"/>
      <c r="D99" s="71"/>
      <c r="E99" s="71"/>
      <c r="F99" s="71"/>
      <c r="G99" s="71"/>
    </row>
    <row r="100" spans="1:7" ht="12.75">
      <c r="A100" s="80" t="str">
        <f>A86</f>
        <v>United States</v>
      </c>
      <c r="B100" s="80"/>
      <c r="C100" s="205">
        <f>C86+C93</f>
        <v>6</v>
      </c>
      <c r="D100" s="205">
        <f>D86+D93</f>
        <v>35</v>
      </c>
      <c r="E100" s="205">
        <f>E86+E93</f>
        <v>60</v>
      </c>
      <c r="F100" s="205">
        <f>F86+F93</f>
        <v>85</v>
      </c>
      <c r="G100" s="205">
        <f>G86+G93</f>
        <v>110</v>
      </c>
    </row>
    <row r="101" spans="1:7" ht="12.75">
      <c r="A101" s="80" t="str">
        <f>A87</f>
        <v>Europe</v>
      </c>
      <c r="B101" s="80"/>
      <c r="C101" s="205">
        <f>C87+C94</f>
        <v>6</v>
      </c>
      <c r="D101" s="205">
        <f>D87+D94</f>
        <v>35</v>
      </c>
      <c r="E101" s="205">
        <f>E87+E94</f>
        <v>60</v>
      </c>
      <c r="F101" s="205">
        <f>F87+F94</f>
        <v>85</v>
      </c>
      <c r="G101" s="205">
        <f>G87+G94</f>
        <v>110</v>
      </c>
    </row>
    <row r="102" spans="1:7" ht="12.75">
      <c r="A102" s="80" t="str">
        <f>A88</f>
        <v>Asia</v>
      </c>
      <c r="B102" s="80"/>
      <c r="C102" s="205">
        <f>C88+C95</f>
        <v>2</v>
      </c>
      <c r="D102" s="205">
        <f>D88+D95</f>
        <v>11</v>
      </c>
      <c r="E102" s="205">
        <f>E88+E95</f>
        <v>16</v>
      </c>
      <c r="F102" s="205">
        <f>F88+F95</f>
        <v>21</v>
      </c>
      <c r="G102" s="205">
        <f>G88+G95</f>
        <v>26</v>
      </c>
    </row>
    <row r="103" spans="1:7" ht="12.75">
      <c r="A103" s="80" t="str">
        <f>A89</f>
        <v>Rest of the world</v>
      </c>
      <c r="B103" s="80"/>
      <c r="C103" s="206">
        <f>C89+C96</f>
        <v>2</v>
      </c>
      <c r="D103" s="206">
        <f>D89+D96</f>
        <v>11</v>
      </c>
      <c r="E103" s="206">
        <f>E89+E96</f>
        <v>14</v>
      </c>
      <c r="F103" s="206">
        <f>F89+F96</f>
        <v>18</v>
      </c>
      <c r="G103" s="206">
        <f>G89+G96</f>
        <v>22</v>
      </c>
    </row>
    <row r="104" spans="1:7" ht="12.75">
      <c r="A104" s="110" t="s">
        <v>54</v>
      </c>
      <c r="B104" s="110"/>
      <c r="C104" s="205">
        <f>SUM(C100:C103)</f>
        <v>16</v>
      </c>
      <c r="D104" s="205">
        <f>SUM(D100:D103)</f>
        <v>92</v>
      </c>
      <c r="E104" s="205">
        <f>SUM(E100:E103)</f>
        <v>150</v>
      </c>
      <c r="F104" s="205">
        <f>SUM(F100:F103)</f>
        <v>209</v>
      </c>
      <c r="G104" s="205">
        <f>SUM(G100:G103)</f>
        <v>268</v>
      </c>
    </row>
    <row r="105" spans="1:11" s="79" customFormat="1" ht="12.75">
      <c r="A105" s="8"/>
      <c r="B105" s="8"/>
      <c r="C105" s="201"/>
      <c r="D105" s="201"/>
      <c r="E105" s="201"/>
      <c r="F105" s="201"/>
      <c r="G105" s="201"/>
      <c r="H105" s="91"/>
      <c r="I105" s="91"/>
      <c r="J105" s="91"/>
      <c r="K105" s="91"/>
    </row>
    <row r="106" spans="1:7" ht="12.75">
      <c r="A106" s="8" t="s">
        <v>36</v>
      </c>
      <c r="B106" s="8"/>
      <c r="C106" s="71"/>
      <c r="D106" s="71"/>
      <c r="E106" s="71"/>
      <c r="F106" s="71"/>
      <c r="G106" s="71"/>
    </row>
    <row r="107" spans="1:7" ht="12.75">
      <c r="A107" s="80" t="str">
        <f>A100</f>
        <v>United States</v>
      </c>
      <c r="B107" s="80"/>
      <c r="C107" s="205">
        <f>Assumptions!C105*C86</f>
        <v>0.2</v>
      </c>
      <c r="D107" s="205">
        <f>Assumptions!D105*D86</f>
        <v>1</v>
      </c>
      <c r="E107" s="205">
        <f>Assumptions!E105*E86</f>
        <v>1</v>
      </c>
      <c r="F107" s="205">
        <f>Assumptions!F105*F86</f>
        <v>1</v>
      </c>
      <c r="G107" s="205">
        <f>Assumptions!G105*G86</f>
        <v>1</v>
      </c>
    </row>
    <row r="108" spans="1:7" ht="12.75">
      <c r="A108" s="80" t="str">
        <f>A101</f>
        <v>Europe</v>
      </c>
      <c r="B108" s="80"/>
      <c r="C108" s="205">
        <f>Assumptions!C106*C87</f>
        <v>0.2</v>
      </c>
      <c r="D108" s="205">
        <f>Assumptions!D106*D87</f>
        <v>1</v>
      </c>
      <c r="E108" s="205">
        <f>Assumptions!E106*E87</f>
        <v>1</v>
      </c>
      <c r="F108" s="205">
        <f>Assumptions!F106*F87</f>
        <v>1</v>
      </c>
      <c r="G108" s="205">
        <f>Assumptions!G106*G87</f>
        <v>1</v>
      </c>
    </row>
    <row r="109" spans="1:7" ht="12.75">
      <c r="A109" s="80" t="str">
        <f>A102</f>
        <v>Asia</v>
      </c>
      <c r="B109" s="80"/>
      <c r="C109" s="205">
        <f>Assumptions!C107*C88</f>
        <v>0.2</v>
      </c>
      <c r="D109" s="205">
        <f>Assumptions!D107*D88</f>
        <v>1</v>
      </c>
      <c r="E109" s="205">
        <f>Assumptions!E107*E88</f>
        <v>1</v>
      </c>
      <c r="F109" s="205">
        <f>Assumptions!F107*F88</f>
        <v>1</v>
      </c>
      <c r="G109" s="205">
        <f>Assumptions!G107*G88</f>
        <v>1</v>
      </c>
    </row>
    <row r="110" spans="1:7" ht="12.75">
      <c r="A110" s="80" t="str">
        <f>A103</f>
        <v>Rest of the world</v>
      </c>
      <c r="B110" s="80"/>
      <c r="C110" s="206">
        <f>Assumptions!C108*C89</f>
        <v>0.2</v>
      </c>
      <c r="D110" s="206">
        <f>Assumptions!D108*D89</f>
        <v>1</v>
      </c>
      <c r="E110" s="206">
        <f>Assumptions!E108*E89</f>
        <v>0.8</v>
      </c>
      <c r="F110" s="206">
        <f>Assumptions!F108*F89</f>
        <v>0.8</v>
      </c>
      <c r="G110" s="206">
        <f>Assumptions!G108*G89</f>
        <v>0.8</v>
      </c>
    </row>
    <row r="111" spans="1:7" ht="12.75">
      <c r="A111" s="110" t="s">
        <v>54</v>
      </c>
      <c r="B111" s="110"/>
      <c r="C111" s="205">
        <f>SUM(C107:C110)</f>
        <v>0.8</v>
      </c>
      <c r="D111" s="205">
        <f>SUM(D107:D110)</f>
        <v>4</v>
      </c>
      <c r="E111" s="205">
        <f>SUM(E107:E110)</f>
        <v>3.8</v>
      </c>
      <c r="F111" s="205">
        <f>SUM(F107:F110)</f>
        <v>3.8</v>
      </c>
      <c r="G111" s="205">
        <f>SUM(G107:G110)</f>
        <v>3.8</v>
      </c>
    </row>
    <row r="112" spans="1:7" ht="12.75">
      <c r="A112" s="110"/>
      <c r="B112" s="110"/>
      <c r="C112" s="205"/>
      <c r="D112" s="205"/>
      <c r="E112" s="205"/>
      <c r="F112" s="205"/>
      <c r="G112" s="205"/>
    </row>
    <row r="113" spans="1:7" ht="12.75">
      <c r="A113" s="8" t="s">
        <v>37</v>
      </c>
      <c r="B113" s="8"/>
      <c r="C113" s="71"/>
      <c r="D113" s="71"/>
      <c r="E113" s="71"/>
      <c r="F113" s="71"/>
      <c r="G113" s="71"/>
    </row>
    <row r="114" spans="1:7" ht="14.25" customHeight="1">
      <c r="A114" s="80" t="str">
        <f>A107</f>
        <v>United States</v>
      </c>
      <c r="B114" s="80"/>
      <c r="C114" s="205">
        <f>Assumptions!C111*C93</f>
        <v>1</v>
      </c>
      <c r="D114" s="205">
        <f>Assumptions!D111*D93</f>
        <v>6</v>
      </c>
      <c r="E114" s="205">
        <f>Assumptions!E111*E93</f>
        <v>11</v>
      </c>
      <c r="F114" s="205">
        <f>Assumptions!F111*F93</f>
        <v>16</v>
      </c>
      <c r="G114" s="205">
        <f>Assumptions!G111*G93</f>
        <v>21</v>
      </c>
    </row>
    <row r="115" spans="1:7" ht="12.75">
      <c r="A115" s="80" t="str">
        <f>A108</f>
        <v>Europe</v>
      </c>
      <c r="B115" s="80"/>
      <c r="C115" s="205">
        <f>Assumptions!C112*C94</f>
        <v>1</v>
      </c>
      <c r="D115" s="205">
        <f>Assumptions!D112*D94</f>
        <v>6</v>
      </c>
      <c r="E115" s="205">
        <f>Assumptions!E112*E94</f>
        <v>11</v>
      </c>
      <c r="F115" s="205">
        <f>Assumptions!F112*F94</f>
        <v>16</v>
      </c>
      <c r="G115" s="205">
        <f>Assumptions!G112*G94</f>
        <v>21</v>
      </c>
    </row>
    <row r="116" spans="1:7" ht="12.75">
      <c r="A116" s="80" t="str">
        <f>A109</f>
        <v>Asia</v>
      </c>
      <c r="B116" s="80"/>
      <c r="C116" s="205">
        <f>Assumptions!C113*C95</f>
        <v>0.2</v>
      </c>
      <c r="D116" s="205">
        <f>Assumptions!D113*D95</f>
        <v>1.2000000000000002</v>
      </c>
      <c r="E116" s="205">
        <f>Assumptions!E113*E95</f>
        <v>2.2</v>
      </c>
      <c r="F116" s="205">
        <f>Assumptions!F113*F95</f>
        <v>3.2</v>
      </c>
      <c r="G116" s="205">
        <f>Assumptions!G113*G95</f>
        <v>4.2</v>
      </c>
    </row>
    <row r="117" spans="1:7" ht="12.75">
      <c r="A117" s="80" t="str">
        <f>A110</f>
        <v>Rest of the world</v>
      </c>
      <c r="B117" s="80"/>
      <c r="C117" s="206">
        <f>Assumptions!C114*C96</f>
        <v>0.2</v>
      </c>
      <c r="D117" s="206">
        <f>Assumptions!D114*D96</f>
        <v>1.2000000000000002</v>
      </c>
      <c r="E117" s="206">
        <f>Assumptions!E114*E96</f>
        <v>2</v>
      </c>
      <c r="F117" s="206">
        <f>Assumptions!F114*F96</f>
        <v>2.8000000000000003</v>
      </c>
      <c r="G117" s="206">
        <f>Assumptions!G114*G96</f>
        <v>3.6</v>
      </c>
    </row>
    <row r="118" spans="1:7" ht="12.75">
      <c r="A118" s="110" t="s">
        <v>54</v>
      </c>
      <c r="B118" s="110"/>
      <c r="C118" s="205">
        <f>SUM(C114:C117)</f>
        <v>2.4</v>
      </c>
      <c r="D118" s="205">
        <f>SUM(D114:D117)</f>
        <v>14.4</v>
      </c>
      <c r="E118" s="205">
        <f>SUM(E114:E117)</f>
        <v>26.2</v>
      </c>
      <c r="F118" s="205">
        <f>SUM(F114:F117)</f>
        <v>38</v>
      </c>
      <c r="G118" s="205">
        <f>SUM(G114:G117)</f>
        <v>49.8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2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118"/>
  <sheetViews>
    <sheetView workbookViewId="0" topLeftCell="A1">
      <selection activeCell="G117" sqref="G117"/>
    </sheetView>
  </sheetViews>
  <sheetFormatPr defaultColWidth="9.33203125" defaultRowHeight="12.75"/>
  <cols>
    <col min="1" max="1" width="26.5" style="1" customWidth="1"/>
    <col min="2" max="2" width="5" style="1" customWidth="1"/>
    <col min="3" max="5" width="13.83203125" style="1" customWidth="1"/>
    <col min="6" max="6" width="14.5" style="1" customWidth="1"/>
    <col min="7" max="7" width="16.160156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tr">
        <f>Assumptions!A41</f>
        <v>Product 3</v>
      </c>
    </row>
    <row r="3" s="159" customFormat="1" ht="15">
      <c r="A3" s="119" t="s">
        <v>181</v>
      </c>
    </row>
    <row r="4" ht="12.75">
      <c r="B4" s="160"/>
    </row>
    <row r="5" spans="1:7" s="86" customFormat="1" ht="10.5">
      <c r="A5" s="207" t="s">
        <v>182</v>
      </c>
      <c r="B5" s="207"/>
      <c r="C5" s="57" t="str">
        <f>Assumptions!C36</f>
        <v>2008/09</v>
      </c>
      <c r="D5" s="57" t="str">
        <f>Assumptions!D36</f>
        <v>2009/10</v>
      </c>
      <c r="E5" s="57" t="str">
        <f>Assumptions!E36</f>
        <v>2010/11</v>
      </c>
      <c r="F5" s="57" t="str">
        <f>Assumptions!F36</f>
        <v>2011/12</v>
      </c>
      <c r="G5" s="57" t="str">
        <f>Assumptions!G36</f>
        <v>2012/13</v>
      </c>
    </row>
    <row r="6" spans="1:7" s="86" customFormat="1" ht="10.5">
      <c r="A6" s="34" t="str">
        <f>Assumptions!A120</f>
        <v>United States</v>
      </c>
      <c r="B6" s="34"/>
      <c r="C6" s="86">
        <f>C27+C34</f>
        <v>6</v>
      </c>
      <c r="D6" s="86">
        <f>D27+D34</f>
        <v>7</v>
      </c>
      <c r="E6" s="86">
        <f>E27+E34</f>
        <v>8</v>
      </c>
      <c r="F6" s="86">
        <f>F27+F34</f>
        <v>9</v>
      </c>
      <c r="G6" s="86">
        <f>G27+G34</f>
        <v>10</v>
      </c>
    </row>
    <row r="7" spans="1:7" s="86" customFormat="1" ht="10.5">
      <c r="A7" s="34" t="str">
        <f>Assumptions!A121</f>
        <v>Europe</v>
      </c>
      <c r="B7" s="34"/>
      <c r="C7" s="86">
        <f>C28+C35</f>
        <v>11</v>
      </c>
      <c r="D7" s="86">
        <f>D28+D35</f>
        <v>12</v>
      </c>
      <c r="E7" s="86">
        <f>E28+E35</f>
        <v>13</v>
      </c>
      <c r="F7" s="86">
        <f>F28+F35</f>
        <v>14</v>
      </c>
      <c r="G7" s="86">
        <f>G28+G35</f>
        <v>15</v>
      </c>
    </row>
    <row r="8" spans="1:7" s="86" customFormat="1" ht="10.5">
      <c r="A8" s="34" t="str">
        <f>Assumptions!A122</f>
        <v>Asia</v>
      </c>
      <c r="B8" s="34"/>
      <c r="C8" s="86">
        <f>C29+C36</f>
        <v>11</v>
      </c>
      <c r="D8" s="86">
        <f>D29+D36</f>
        <v>12</v>
      </c>
      <c r="E8" s="86">
        <f>E29+E36</f>
        <v>12</v>
      </c>
      <c r="F8" s="86">
        <f>F29+F36</f>
        <v>12</v>
      </c>
      <c r="G8" s="86">
        <f>G29+G36</f>
        <v>12</v>
      </c>
    </row>
    <row r="9" spans="1:7" s="86" customFormat="1" ht="10.5">
      <c r="A9" s="34" t="str">
        <f>Assumptions!A123</f>
        <v>Rest of the world</v>
      </c>
      <c r="B9" s="34"/>
      <c r="C9" s="208">
        <f>C30+C37</f>
        <v>11</v>
      </c>
      <c r="D9" s="208">
        <f>D30+D37</f>
        <v>12</v>
      </c>
      <c r="E9" s="208">
        <f>E30+E37</f>
        <v>23</v>
      </c>
      <c r="F9" s="208">
        <f>F30+F37</f>
        <v>35</v>
      </c>
      <c r="G9" s="208">
        <f>G30+G37</f>
        <v>47</v>
      </c>
    </row>
    <row r="10" spans="1:7" s="86" customFormat="1" ht="10.5">
      <c r="A10" s="163" t="s">
        <v>54</v>
      </c>
      <c r="B10" s="34"/>
      <c r="C10" s="86">
        <f>SUM(C6:C9)</f>
        <v>39</v>
      </c>
      <c r="D10" s="86">
        <f>SUM(D6:D9)</f>
        <v>43</v>
      </c>
      <c r="E10" s="86">
        <f>SUM(E6:E9)</f>
        <v>56</v>
      </c>
      <c r="F10" s="86">
        <f>SUM(F6:F9)</f>
        <v>70</v>
      </c>
      <c r="G10" s="86">
        <f>SUM(G6:G9)</f>
        <v>84</v>
      </c>
    </row>
    <row r="11" s="86" customFormat="1" ht="10.5"/>
    <row r="12" spans="1:7" s="86" customFormat="1" ht="10.5">
      <c r="A12" s="207" t="s">
        <v>155</v>
      </c>
      <c r="B12" s="207"/>
      <c r="C12" s="57" t="str">
        <f>C5</f>
        <v>2008/09</v>
      </c>
      <c r="D12" s="57" t="str">
        <f>D5</f>
        <v>2009/10</v>
      </c>
      <c r="E12" s="57" t="str">
        <f>E5</f>
        <v>2010/11</v>
      </c>
      <c r="F12" s="57" t="str">
        <f>F5</f>
        <v>2011/12</v>
      </c>
      <c r="G12" s="57" t="str">
        <f>G5</f>
        <v>2012/13</v>
      </c>
    </row>
    <row r="13" spans="1:7" s="86" customFormat="1" ht="10.5">
      <c r="A13" s="34" t="str">
        <f>A6</f>
        <v>United States</v>
      </c>
      <c r="B13" s="34"/>
      <c r="C13" s="86">
        <f>C41+C48</f>
        <v>1.2</v>
      </c>
      <c r="D13" s="86">
        <f>D41+D48</f>
        <v>1.4</v>
      </c>
      <c r="E13" s="86">
        <f>E41+E48</f>
        <v>1.6</v>
      </c>
      <c r="F13" s="86">
        <f>F41+F48</f>
        <v>1.8</v>
      </c>
      <c r="G13" s="86">
        <f>G41+G48</f>
        <v>2</v>
      </c>
    </row>
    <row r="14" spans="1:7" s="86" customFormat="1" ht="10.5">
      <c r="A14" s="34" t="str">
        <f>A7</f>
        <v>Europe</v>
      </c>
      <c r="B14" s="34"/>
      <c r="C14" s="86">
        <f>C42+C49</f>
        <v>2.2</v>
      </c>
      <c r="D14" s="86">
        <f>D42+D49</f>
        <v>2.4</v>
      </c>
      <c r="E14" s="86">
        <f>E42+E49</f>
        <v>2.6</v>
      </c>
      <c r="F14" s="86">
        <f>F42+F49</f>
        <v>2.8</v>
      </c>
      <c r="G14" s="86">
        <f>G42+G49</f>
        <v>3</v>
      </c>
    </row>
    <row r="15" spans="1:7" s="86" customFormat="1" ht="10.5">
      <c r="A15" s="34" t="str">
        <f>A8</f>
        <v>Asia</v>
      </c>
      <c r="B15" s="34"/>
      <c r="C15" s="86">
        <f>C43+C50</f>
        <v>2.2</v>
      </c>
      <c r="D15" s="86">
        <f>D43+D50</f>
        <v>2.4</v>
      </c>
      <c r="E15" s="86">
        <f>E43+E50</f>
        <v>2.4</v>
      </c>
      <c r="F15" s="86">
        <f>F43+F50</f>
        <v>2.4</v>
      </c>
      <c r="G15" s="86">
        <f>G43+G50</f>
        <v>2.4</v>
      </c>
    </row>
    <row r="16" spans="1:7" s="86" customFormat="1" ht="10.5">
      <c r="A16" s="34" t="str">
        <f>A9</f>
        <v>Rest of the world</v>
      </c>
      <c r="B16" s="34"/>
      <c r="C16" s="208">
        <f>C44+C51</f>
        <v>2.2</v>
      </c>
      <c r="D16" s="208">
        <f>D44+D51</f>
        <v>2.4</v>
      </c>
      <c r="E16" s="208">
        <f>E44+E51</f>
        <v>4.6</v>
      </c>
      <c r="F16" s="208">
        <f>F44+F51</f>
        <v>7</v>
      </c>
      <c r="G16" s="208">
        <f>G44+G51</f>
        <v>9.4</v>
      </c>
    </row>
    <row r="17" spans="1:7" s="86" customFormat="1" ht="10.5">
      <c r="A17" s="163" t="s">
        <v>54</v>
      </c>
      <c r="B17" s="34"/>
      <c r="C17" s="86">
        <f>SUM(C13:C16)</f>
        <v>7.800000000000001</v>
      </c>
      <c r="D17" s="86">
        <f>SUM(D13:D16)</f>
        <v>8.6</v>
      </c>
      <c r="E17" s="86">
        <f>SUM(E13:E16)</f>
        <v>11.2</v>
      </c>
      <c r="F17" s="86">
        <f>SUM(F13:F16)</f>
        <v>14</v>
      </c>
      <c r="G17" s="86">
        <f>SUM(G13:G16)</f>
        <v>16.8</v>
      </c>
    </row>
    <row r="18" s="86" customFormat="1" ht="10.5"/>
    <row r="19" spans="1:7" s="86" customFormat="1" ht="10.5">
      <c r="A19" s="207" t="s">
        <v>62</v>
      </c>
      <c r="B19" s="207"/>
      <c r="C19" s="57" t="str">
        <f>C5</f>
        <v>2008/09</v>
      </c>
      <c r="D19" s="57" t="str">
        <f>D5</f>
        <v>2009/10</v>
      </c>
      <c r="E19" s="57" t="str">
        <f>E5</f>
        <v>2010/11</v>
      </c>
      <c r="F19" s="57" t="str">
        <f>F5</f>
        <v>2011/12</v>
      </c>
      <c r="G19" s="57" t="str">
        <f>G5</f>
        <v>2012/13</v>
      </c>
    </row>
    <row r="20" spans="1:7" s="86" customFormat="1" ht="10.5">
      <c r="A20" s="34" t="str">
        <f>A6</f>
        <v>United States</v>
      </c>
      <c r="B20" s="34"/>
      <c r="C20" s="86">
        <f>C6-C13</f>
        <v>4.8</v>
      </c>
      <c r="D20" s="86">
        <f>D6-D13</f>
        <v>5.6</v>
      </c>
      <c r="E20" s="86">
        <f>E6-E13</f>
        <v>6.4</v>
      </c>
      <c r="F20" s="86">
        <f>F6-F13</f>
        <v>7.2</v>
      </c>
      <c r="G20" s="86">
        <f>G6-G13</f>
        <v>8</v>
      </c>
    </row>
    <row r="21" spans="1:7" s="86" customFormat="1" ht="10.5">
      <c r="A21" s="34" t="str">
        <f>A7</f>
        <v>Europe</v>
      </c>
      <c r="B21" s="34"/>
      <c r="C21" s="86">
        <f>C7-C14</f>
        <v>8.8</v>
      </c>
      <c r="D21" s="86">
        <f>D7-D14</f>
        <v>9.6</v>
      </c>
      <c r="E21" s="86">
        <f>E7-E14</f>
        <v>10.4</v>
      </c>
      <c r="F21" s="86">
        <f>F7-F14</f>
        <v>11.2</v>
      </c>
      <c r="G21" s="86">
        <f>G7-G14</f>
        <v>12</v>
      </c>
    </row>
    <row r="22" spans="1:7" s="86" customFormat="1" ht="10.5">
      <c r="A22" s="34" t="str">
        <f>A8</f>
        <v>Asia</v>
      </c>
      <c r="B22" s="34"/>
      <c r="C22" s="86">
        <f>C8-C15</f>
        <v>8.8</v>
      </c>
      <c r="D22" s="86">
        <f>D8-D15</f>
        <v>9.6</v>
      </c>
      <c r="E22" s="86">
        <f>E8-E15</f>
        <v>9.6</v>
      </c>
      <c r="F22" s="86">
        <f>F8-F15</f>
        <v>9.6</v>
      </c>
      <c r="G22" s="86">
        <f>G8-G15</f>
        <v>9.6</v>
      </c>
    </row>
    <row r="23" spans="1:7" s="86" customFormat="1" ht="10.5">
      <c r="A23" s="34" t="str">
        <f>A9</f>
        <v>Rest of the world</v>
      </c>
      <c r="B23" s="34"/>
      <c r="C23" s="208">
        <f>C9-C16</f>
        <v>8.8</v>
      </c>
      <c r="D23" s="208">
        <f>D9-D16</f>
        <v>9.6</v>
      </c>
      <c r="E23" s="208">
        <f>E9-E16</f>
        <v>18.4</v>
      </c>
      <c r="F23" s="208">
        <f>F9-F16</f>
        <v>28</v>
      </c>
      <c r="G23" s="208">
        <f>G9-G16</f>
        <v>37.6</v>
      </c>
    </row>
    <row r="24" spans="1:7" s="86" customFormat="1" ht="10.5">
      <c r="A24" s="163" t="s">
        <v>54</v>
      </c>
      <c r="B24" s="34"/>
      <c r="C24" s="86">
        <f>SUM(C20:C23)</f>
        <v>31.200000000000003</v>
      </c>
      <c r="D24" s="86">
        <f>SUM(D20:D23)</f>
        <v>34.4</v>
      </c>
      <c r="E24" s="86">
        <f>SUM(E20:E23)</f>
        <v>44.8</v>
      </c>
      <c r="F24" s="86">
        <f>SUM(F20:F23)</f>
        <v>56</v>
      </c>
      <c r="G24" s="86">
        <f>SUM(G20:G23)</f>
        <v>67.2</v>
      </c>
    </row>
    <row r="25" s="86" customFormat="1" ht="10.5"/>
    <row r="26" spans="1:7" s="86" customFormat="1" ht="10.5">
      <c r="A26" s="207" t="s">
        <v>183</v>
      </c>
      <c r="B26" s="207"/>
      <c r="C26" s="57" t="str">
        <f>C5</f>
        <v>2008/09</v>
      </c>
      <c r="D26" s="57" t="str">
        <f>D5</f>
        <v>2009/10</v>
      </c>
      <c r="E26" s="57" t="str">
        <f>E5</f>
        <v>2010/11</v>
      </c>
      <c r="F26" s="57" t="str">
        <f>F5</f>
        <v>2011/12</v>
      </c>
      <c r="G26" s="57" t="str">
        <f>G5</f>
        <v>2012/13</v>
      </c>
    </row>
    <row r="27" spans="1:7" s="86" customFormat="1" ht="10.5">
      <c r="A27" s="34" t="str">
        <f>A6</f>
        <v>United States</v>
      </c>
      <c r="B27" s="34"/>
      <c r="C27" s="86">
        <f>C86</f>
        <v>5</v>
      </c>
      <c r="D27" s="86">
        <f>D86</f>
        <v>5</v>
      </c>
      <c r="E27" s="86">
        <f>E86</f>
        <v>5</v>
      </c>
      <c r="F27" s="86">
        <f>F86</f>
        <v>5</v>
      </c>
      <c r="G27" s="86">
        <f>G86</f>
        <v>5</v>
      </c>
    </row>
    <row r="28" spans="1:7" s="86" customFormat="1" ht="10.5">
      <c r="A28" s="34" t="str">
        <f>A7</f>
        <v>Europe</v>
      </c>
      <c r="B28" s="34"/>
      <c r="C28" s="86">
        <f>C87</f>
        <v>10</v>
      </c>
      <c r="D28" s="86">
        <f>D87</f>
        <v>10</v>
      </c>
      <c r="E28" s="86">
        <f>E87</f>
        <v>10</v>
      </c>
      <c r="F28" s="86">
        <f>F87</f>
        <v>10</v>
      </c>
      <c r="G28" s="86">
        <f>G87</f>
        <v>10</v>
      </c>
    </row>
    <row r="29" spans="1:7" s="86" customFormat="1" ht="10.5">
      <c r="A29" s="34" t="str">
        <f>A8</f>
        <v>Asia</v>
      </c>
      <c r="B29" s="34"/>
      <c r="C29" s="86">
        <f>C88</f>
        <v>10</v>
      </c>
      <c r="D29" s="86">
        <f>D88</f>
        <v>10</v>
      </c>
      <c r="E29" s="86">
        <f>E88</f>
        <v>10</v>
      </c>
      <c r="F29" s="86">
        <f>F88</f>
        <v>10</v>
      </c>
      <c r="G29" s="86">
        <f>G88</f>
        <v>10</v>
      </c>
    </row>
    <row r="30" spans="1:7" s="86" customFormat="1" ht="10.5">
      <c r="A30" s="34" t="str">
        <f>A9</f>
        <v>Rest of the world</v>
      </c>
      <c r="B30" s="34"/>
      <c r="C30" s="208">
        <f>C89</f>
        <v>10</v>
      </c>
      <c r="D30" s="208">
        <f>D89</f>
        <v>10</v>
      </c>
      <c r="E30" s="208">
        <f>E89</f>
        <v>20</v>
      </c>
      <c r="F30" s="208">
        <f>F89</f>
        <v>30</v>
      </c>
      <c r="G30" s="208">
        <f>G89</f>
        <v>40</v>
      </c>
    </row>
    <row r="31" spans="1:7" s="86" customFormat="1" ht="10.5">
      <c r="A31" s="163" t="s">
        <v>54</v>
      </c>
      <c r="B31" s="34"/>
      <c r="C31" s="86">
        <f>SUM(C27:C30)</f>
        <v>35</v>
      </c>
      <c r="D31" s="86">
        <f>SUM(D27:D30)</f>
        <v>35</v>
      </c>
      <c r="E31" s="86">
        <f>SUM(E27:E30)</f>
        <v>45</v>
      </c>
      <c r="F31" s="86">
        <f>SUM(F27:F30)</f>
        <v>55</v>
      </c>
      <c r="G31" s="86">
        <f>SUM(G27:G30)</f>
        <v>65</v>
      </c>
    </row>
    <row r="32" s="86" customFormat="1" ht="10.5"/>
    <row r="33" spans="1:7" s="86" customFormat="1" ht="10.5">
      <c r="A33" s="207" t="s">
        <v>184</v>
      </c>
      <c r="B33" s="207"/>
      <c r="C33" s="57" t="str">
        <f>C5</f>
        <v>2008/09</v>
      </c>
      <c r="D33" s="57" t="str">
        <f>D5</f>
        <v>2009/10</v>
      </c>
      <c r="E33" s="57" t="str">
        <f>E5</f>
        <v>2010/11</v>
      </c>
      <c r="F33" s="57" t="str">
        <f>F5</f>
        <v>2011/12</v>
      </c>
      <c r="G33" s="57" t="str">
        <f>G5</f>
        <v>2012/13</v>
      </c>
    </row>
    <row r="34" spans="1:7" s="86" customFormat="1" ht="10.5">
      <c r="A34" s="34" t="str">
        <f>A6</f>
        <v>United States</v>
      </c>
      <c r="B34" s="34"/>
      <c r="C34" s="86">
        <f>C93</f>
        <v>1</v>
      </c>
      <c r="D34" s="86">
        <f>D93</f>
        <v>2</v>
      </c>
      <c r="E34" s="86">
        <f>E93</f>
        <v>3</v>
      </c>
      <c r="F34" s="86">
        <f>F93</f>
        <v>4</v>
      </c>
      <c r="G34" s="86">
        <f>G93</f>
        <v>5</v>
      </c>
    </row>
    <row r="35" spans="1:7" s="86" customFormat="1" ht="10.5">
      <c r="A35" s="34" t="str">
        <f>A7</f>
        <v>Europe</v>
      </c>
      <c r="B35" s="34"/>
      <c r="C35" s="86">
        <f>C94</f>
        <v>1</v>
      </c>
      <c r="D35" s="86">
        <f>D94</f>
        <v>2</v>
      </c>
      <c r="E35" s="86">
        <f>E94</f>
        <v>3</v>
      </c>
      <c r="F35" s="86">
        <f>F94</f>
        <v>4</v>
      </c>
      <c r="G35" s="86">
        <f>G94</f>
        <v>5</v>
      </c>
    </row>
    <row r="36" spans="1:7" s="86" customFormat="1" ht="10.5">
      <c r="A36" s="34" t="str">
        <f>A8</f>
        <v>Asia</v>
      </c>
      <c r="B36" s="34"/>
      <c r="C36" s="86">
        <f>C95</f>
        <v>1</v>
      </c>
      <c r="D36" s="86">
        <f>D95</f>
        <v>2</v>
      </c>
      <c r="E36" s="86">
        <f>E95</f>
        <v>2</v>
      </c>
      <c r="F36" s="86">
        <f>F95</f>
        <v>2</v>
      </c>
      <c r="G36" s="86">
        <f>G95</f>
        <v>2</v>
      </c>
    </row>
    <row r="37" spans="1:7" s="86" customFormat="1" ht="10.5">
      <c r="A37" s="34" t="str">
        <f>A9</f>
        <v>Rest of the world</v>
      </c>
      <c r="B37" s="34"/>
      <c r="C37" s="209">
        <f>C96</f>
        <v>1</v>
      </c>
      <c r="D37" s="209">
        <f>D96</f>
        <v>2</v>
      </c>
      <c r="E37" s="209">
        <f>E96</f>
        <v>3</v>
      </c>
      <c r="F37" s="209">
        <f>F96</f>
        <v>5</v>
      </c>
      <c r="G37" s="209">
        <f>G96</f>
        <v>7</v>
      </c>
    </row>
    <row r="38" spans="1:7" s="86" customFormat="1" ht="10.5">
      <c r="A38" s="163" t="s">
        <v>54</v>
      </c>
      <c r="B38" s="34"/>
      <c r="C38" s="86">
        <f>SUM(C34:C37)</f>
        <v>4</v>
      </c>
      <c r="D38" s="86">
        <f>SUM(D34:D37)</f>
        <v>8</v>
      </c>
      <c r="E38" s="86">
        <f>SUM(E34:E37)</f>
        <v>11</v>
      </c>
      <c r="F38" s="86">
        <f>SUM(F34:F37)</f>
        <v>15</v>
      </c>
      <c r="G38" s="86">
        <f>SUM(G34:G37)</f>
        <v>19</v>
      </c>
    </row>
    <row r="39" spans="1:2" s="86" customFormat="1" ht="10.5">
      <c r="A39" s="163"/>
      <c r="B39" s="34"/>
    </row>
    <row r="40" spans="1:7" s="86" customFormat="1" ht="10.5">
      <c r="A40" s="207" t="s">
        <v>36</v>
      </c>
      <c r="B40" s="207"/>
      <c r="C40" s="57" t="str">
        <f>C5</f>
        <v>2008/09</v>
      </c>
      <c r="D40" s="57" t="str">
        <f>D5</f>
        <v>2009/10</v>
      </c>
      <c r="E40" s="57" t="str">
        <f>E5</f>
        <v>2010/11</v>
      </c>
      <c r="F40" s="57" t="str">
        <f>F5</f>
        <v>2011/12</v>
      </c>
      <c r="G40" s="57" t="str">
        <f>G5</f>
        <v>2012/13</v>
      </c>
    </row>
    <row r="41" spans="1:7" s="86" customFormat="1" ht="10.5">
      <c r="A41" s="34" t="str">
        <f>A34</f>
        <v>United States</v>
      </c>
      <c r="B41" s="34"/>
      <c r="C41" s="86">
        <f>C107</f>
        <v>1</v>
      </c>
      <c r="D41" s="86">
        <f>D107</f>
        <v>1</v>
      </c>
      <c r="E41" s="86">
        <f>E107</f>
        <v>1</v>
      </c>
      <c r="F41" s="86">
        <f>F107</f>
        <v>1</v>
      </c>
      <c r="G41" s="86">
        <f>G107</f>
        <v>1</v>
      </c>
    </row>
    <row r="42" spans="1:7" s="86" customFormat="1" ht="10.5">
      <c r="A42" s="34" t="str">
        <f>A35</f>
        <v>Europe</v>
      </c>
      <c r="B42" s="34"/>
      <c r="C42" s="86">
        <f>C108</f>
        <v>2</v>
      </c>
      <c r="D42" s="86">
        <f>D108</f>
        <v>2</v>
      </c>
      <c r="E42" s="86">
        <f>E108</f>
        <v>2</v>
      </c>
      <c r="F42" s="86">
        <f>F108</f>
        <v>2</v>
      </c>
      <c r="G42" s="86">
        <f>G108</f>
        <v>2</v>
      </c>
    </row>
    <row r="43" spans="1:7" s="86" customFormat="1" ht="10.5">
      <c r="A43" s="34" t="str">
        <f>A36</f>
        <v>Asia</v>
      </c>
      <c r="B43" s="34"/>
      <c r="C43" s="86">
        <f>C109</f>
        <v>2</v>
      </c>
      <c r="D43" s="86">
        <f>D109</f>
        <v>2</v>
      </c>
      <c r="E43" s="86">
        <f>E109</f>
        <v>2</v>
      </c>
      <c r="F43" s="86">
        <f>F109</f>
        <v>2</v>
      </c>
      <c r="G43" s="86">
        <f>G109</f>
        <v>2</v>
      </c>
    </row>
    <row r="44" spans="1:7" s="86" customFormat="1" ht="10.5">
      <c r="A44" s="34" t="str">
        <f>A37</f>
        <v>Rest of the world</v>
      </c>
      <c r="B44" s="34"/>
      <c r="C44" s="208">
        <f>C110</f>
        <v>2</v>
      </c>
      <c r="D44" s="208">
        <f>D110</f>
        <v>2</v>
      </c>
      <c r="E44" s="208">
        <f>E110</f>
        <v>4</v>
      </c>
      <c r="F44" s="208">
        <f>F110</f>
        <v>6</v>
      </c>
      <c r="G44" s="208">
        <f>G110</f>
        <v>8</v>
      </c>
    </row>
    <row r="45" spans="1:9" s="86" customFormat="1" ht="10.5">
      <c r="A45" s="163" t="s">
        <v>54</v>
      </c>
      <c r="B45" s="34"/>
      <c r="C45" s="86">
        <f>SUM(C41:C44)</f>
        <v>7</v>
      </c>
      <c r="D45" s="86">
        <f>SUM(D41:D44)</f>
        <v>7</v>
      </c>
      <c r="E45" s="86">
        <f>SUM(E41:E44)</f>
        <v>9</v>
      </c>
      <c r="F45" s="86">
        <f>SUM(F41:F44)</f>
        <v>11</v>
      </c>
      <c r="G45" s="86">
        <f>SUM(G41:G44)</f>
        <v>13</v>
      </c>
      <c r="I45" s="22"/>
    </row>
    <row r="46" spans="1:2" s="86" customFormat="1" ht="10.5">
      <c r="A46" s="163"/>
      <c r="B46" s="34"/>
    </row>
    <row r="47" spans="1:7" s="86" customFormat="1" ht="10.5">
      <c r="A47" s="207" t="s">
        <v>37</v>
      </c>
      <c r="B47" s="207"/>
      <c r="C47" s="57" t="str">
        <f>C5</f>
        <v>2008/09</v>
      </c>
      <c r="D47" s="57" t="str">
        <f>D5</f>
        <v>2009/10</v>
      </c>
      <c r="E47" s="57" t="str">
        <f>E5</f>
        <v>2010/11</v>
      </c>
      <c r="F47" s="57" t="str">
        <f>F5</f>
        <v>2011/12</v>
      </c>
      <c r="G47" s="57" t="str">
        <f>G5</f>
        <v>2012/13</v>
      </c>
    </row>
    <row r="48" spans="1:7" s="86" customFormat="1" ht="10.5">
      <c r="A48" s="34" t="str">
        <f>A6</f>
        <v>United States</v>
      </c>
      <c r="B48" s="34"/>
      <c r="C48" s="86">
        <f>C114</f>
        <v>0.2</v>
      </c>
      <c r="D48" s="86">
        <f>D114</f>
        <v>0.4</v>
      </c>
      <c r="E48" s="86">
        <f>E114</f>
        <v>0.6000000000000001</v>
      </c>
      <c r="F48" s="86">
        <f>F114</f>
        <v>0.8</v>
      </c>
      <c r="G48" s="86">
        <f>G114</f>
        <v>1</v>
      </c>
    </row>
    <row r="49" spans="1:7" s="86" customFormat="1" ht="10.5">
      <c r="A49" s="34" t="str">
        <f>A7</f>
        <v>Europe</v>
      </c>
      <c r="B49" s="34"/>
      <c r="C49" s="86">
        <f>C115</f>
        <v>0.2</v>
      </c>
      <c r="D49" s="86">
        <f>D115</f>
        <v>0.4</v>
      </c>
      <c r="E49" s="86">
        <f>E115</f>
        <v>0.6000000000000001</v>
      </c>
      <c r="F49" s="86">
        <f>F115</f>
        <v>0.8</v>
      </c>
      <c r="G49" s="86">
        <f>G115</f>
        <v>1</v>
      </c>
    </row>
    <row r="50" spans="1:7" s="86" customFormat="1" ht="10.5">
      <c r="A50" s="34" t="str">
        <f>A8</f>
        <v>Asia</v>
      </c>
      <c r="B50" s="34"/>
      <c r="C50" s="86">
        <f>C116</f>
        <v>0.2</v>
      </c>
      <c r="D50" s="86">
        <f>D116</f>
        <v>0.4</v>
      </c>
      <c r="E50" s="86">
        <f>E116</f>
        <v>0.4</v>
      </c>
      <c r="F50" s="86">
        <f>F116</f>
        <v>0.4</v>
      </c>
      <c r="G50" s="86">
        <f>G116</f>
        <v>0.4</v>
      </c>
    </row>
    <row r="51" spans="1:7" s="86" customFormat="1" ht="10.5">
      <c r="A51" s="34" t="str">
        <f>A9</f>
        <v>Rest of the world</v>
      </c>
      <c r="B51" s="34"/>
      <c r="C51" s="208">
        <f>C117</f>
        <v>0.2</v>
      </c>
      <c r="D51" s="208">
        <f>D117</f>
        <v>0.4</v>
      </c>
      <c r="E51" s="208">
        <f>E117</f>
        <v>0.6000000000000001</v>
      </c>
      <c r="F51" s="208">
        <f>F117</f>
        <v>1</v>
      </c>
      <c r="G51" s="208">
        <f>G117</f>
        <v>1.4000000000000001</v>
      </c>
    </row>
    <row r="52" spans="1:7" s="86" customFormat="1" ht="10.5">
      <c r="A52" s="163" t="s">
        <v>54</v>
      </c>
      <c r="B52" s="34"/>
      <c r="C52" s="86">
        <f>SUM(C48:C51)</f>
        <v>0.8</v>
      </c>
      <c r="D52" s="86">
        <f>SUM(D48:D51)</f>
        <v>1.6</v>
      </c>
      <c r="E52" s="86">
        <f>SUM(E48:E51)</f>
        <v>2.2</v>
      </c>
      <c r="F52" s="86">
        <f>SUM(F48:F51)</f>
        <v>3</v>
      </c>
      <c r="G52" s="86">
        <f>SUM(G48:G51)</f>
        <v>3.8</v>
      </c>
    </row>
    <row r="53" ht="17.25">
      <c r="A53" s="2" t="str">
        <f>A1</f>
        <v>ABC Company Limited</v>
      </c>
    </row>
    <row r="54" ht="17.25">
      <c r="A54" s="2" t="str">
        <f>A2</f>
        <v>Product 3</v>
      </c>
    </row>
    <row r="55" ht="15">
      <c r="A55" s="119" t="s">
        <v>185</v>
      </c>
    </row>
    <row r="56" spans="1:7" ht="12.75">
      <c r="A56" s="8"/>
      <c r="B56" s="8"/>
      <c r="C56" s="198" t="str">
        <f>C5</f>
        <v>2008/09</v>
      </c>
      <c r="D56" s="198" t="str">
        <f>D5</f>
        <v>2009/10</v>
      </c>
      <c r="E56" s="198" t="str">
        <f>E5</f>
        <v>2010/11</v>
      </c>
      <c r="F56" s="198" t="str">
        <f>F5</f>
        <v>2011/12</v>
      </c>
      <c r="G56" s="198" t="str">
        <f>G5</f>
        <v>2012/13</v>
      </c>
    </row>
    <row r="57" spans="1:11" s="10" customFormat="1" ht="12.75">
      <c r="A57" s="8" t="str">
        <f>A6</f>
        <v>United States</v>
      </c>
      <c r="B57" s="8"/>
      <c r="C57" s="199"/>
      <c r="D57" s="199"/>
      <c r="E57" s="199"/>
      <c r="F57" s="199"/>
      <c r="G57" s="199"/>
      <c r="H57" s="104"/>
      <c r="I57" s="104"/>
      <c r="J57" s="104"/>
      <c r="K57" s="104"/>
    </row>
    <row r="58" spans="1:11" s="17" customFormat="1" ht="10.5">
      <c r="A58" s="34" t="s">
        <v>34</v>
      </c>
      <c r="B58" s="34"/>
      <c r="C58" s="72">
        <f>C86</f>
        <v>5</v>
      </c>
      <c r="D58" s="72">
        <f>D86</f>
        <v>5</v>
      </c>
      <c r="E58" s="72">
        <f>E86</f>
        <v>5</v>
      </c>
      <c r="F58" s="72">
        <f>F86</f>
        <v>5</v>
      </c>
      <c r="G58" s="72">
        <f>G86</f>
        <v>5</v>
      </c>
      <c r="H58" s="135"/>
      <c r="I58" s="135"/>
      <c r="J58" s="135"/>
      <c r="K58" s="135"/>
    </row>
    <row r="59" spans="1:11" s="17" customFormat="1" ht="10.5">
      <c r="A59" s="34" t="s">
        <v>35</v>
      </c>
      <c r="B59" s="34"/>
      <c r="C59" s="74">
        <f>C93</f>
        <v>1</v>
      </c>
      <c r="D59" s="74">
        <f>D93</f>
        <v>2</v>
      </c>
      <c r="E59" s="74">
        <f>E93</f>
        <v>3</v>
      </c>
      <c r="F59" s="74">
        <f>F93</f>
        <v>4</v>
      </c>
      <c r="G59" s="74">
        <f>G93</f>
        <v>5</v>
      </c>
      <c r="H59" s="135"/>
      <c r="I59" s="135"/>
      <c r="J59" s="135"/>
      <c r="K59" s="135"/>
    </row>
    <row r="60" spans="1:11" s="79" customFormat="1" ht="13.5">
      <c r="A60" s="71" t="s">
        <v>54</v>
      </c>
      <c r="B60" s="71"/>
      <c r="C60" s="77">
        <f>SUM(C58:C59)</f>
        <v>6</v>
      </c>
      <c r="D60" s="77">
        <f>SUM(D58:D59)</f>
        <v>7</v>
      </c>
      <c r="E60" s="77">
        <f>SUM(E58:E59)</f>
        <v>8</v>
      </c>
      <c r="F60" s="77">
        <f>SUM(F58:F59)</f>
        <v>9</v>
      </c>
      <c r="G60" s="77">
        <f>SUM(G58:G59)</f>
        <v>10</v>
      </c>
      <c r="H60" s="78"/>
      <c r="I60" s="78"/>
      <c r="J60" s="78"/>
      <c r="K60" s="78"/>
    </row>
    <row r="61" spans="1:11" s="79" customFormat="1" ht="13.5">
      <c r="A61" s="1"/>
      <c r="B61" s="1"/>
      <c r="C61" s="64"/>
      <c r="D61" s="64"/>
      <c r="E61" s="64"/>
      <c r="F61" s="64"/>
      <c r="G61" s="64"/>
      <c r="H61" s="78"/>
      <c r="I61" s="78"/>
      <c r="J61" s="78"/>
      <c r="K61" s="78"/>
    </row>
    <row r="62" spans="1:11" s="79" customFormat="1" ht="13.5">
      <c r="A62" s="8" t="str">
        <f>A7</f>
        <v>Europe</v>
      </c>
      <c r="B62" s="8"/>
      <c r="C62" s="76"/>
      <c r="D62" s="76"/>
      <c r="E62" s="76"/>
      <c r="F62" s="76"/>
      <c r="G62" s="76"/>
      <c r="H62" s="78"/>
      <c r="I62" s="78"/>
      <c r="J62" s="78"/>
      <c r="K62" s="78"/>
    </row>
    <row r="63" spans="1:11" s="17" customFormat="1" ht="10.5">
      <c r="A63" s="34" t="str">
        <f>A58</f>
        <v>Non-recurring revenue</v>
      </c>
      <c r="B63" s="34"/>
      <c r="C63" s="72">
        <f>C87</f>
        <v>10</v>
      </c>
      <c r="D63" s="72">
        <f>D87</f>
        <v>10</v>
      </c>
      <c r="E63" s="72">
        <f>E87</f>
        <v>10</v>
      </c>
      <c r="F63" s="72">
        <f>F87</f>
        <v>10</v>
      </c>
      <c r="G63" s="72">
        <f>G87</f>
        <v>10</v>
      </c>
      <c r="H63" s="135"/>
      <c r="I63" s="135"/>
      <c r="J63" s="135"/>
      <c r="K63" s="135"/>
    </row>
    <row r="64" spans="1:11" s="18" customFormat="1" ht="10.5">
      <c r="A64" s="34" t="str">
        <f>A59</f>
        <v>Recurring revenue</v>
      </c>
      <c r="B64" s="34"/>
      <c r="C64" s="74">
        <f>C94</f>
        <v>1</v>
      </c>
      <c r="D64" s="74">
        <f>D94</f>
        <v>2</v>
      </c>
      <c r="E64" s="74">
        <f>E94</f>
        <v>3</v>
      </c>
      <c r="F64" s="74">
        <f>F94</f>
        <v>4</v>
      </c>
      <c r="G64" s="74">
        <f>G94</f>
        <v>5</v>
      </c>
      <c r="H64" s="73"/>
      <c r="I64" s="73"/>
      <c r="J64" s="73"/>
      <c r="K64" s="73"/>
    </row>
    <row r="65" spans="1:11" s="10" customFormat="1" ht="13.5">
      <c r="A65" s="71" t="s">
        <v>54</v>
      </c>
      <c r="B65" s="71"/>
      <c r="C65" s="77">
        <f>SUM(C63:C64)</f>
        <v>11</v>
      </c>
      <c r="D65" s="77">
        <f>SUM(D63:D64)</f>
        <v>12</v>
      </c>
      <c r="E65" s="77">
        <f>SUM(E63:E64)</f>
        <v>13</v>
      </c>
      <c r="F65" s="77">
        <f>SUM(F63:F64)</f>
        <v>14</v>
      </c>
      <c r="G65" s="77">
        <f>SUM(G63:G64)</f>
        <v>15</v>
      </c>
      <c r="H65" s="69"/>
      <c r="I65" s="69"/>
      <c r="J65" s="69"/>
      <c r="K65" s="69"/>
    </row>
    <row r="66" spans="1:11" s="79" customFormat="1" ht="13.5">
      <c r="A66" s="80"/>
      <c r="B66" s="80"/>
      <c r="C66" s="77"/>
      <c r="D66" s="77"/>
      <c r="E66" s="77"/>
      <c r="F66" s="77"/>
      <c r="G66" s="77"/>
      <c r="H66" s="78"/>
      <c r="I66" s="78"/>
      <c r="J66" s="78"/>
      <c r="K66" s="78"/>
    </row>
    <row r="67" spans="1:11" s="79" customFormat="1" ht="13.5">
      <c r="A67" s="8" t="str">
        <f>A8</f>
        <v>Asia</v>
      </c>
      <c r="B67" s="8"/>
      <c r="C67" s="76"/>
      <c r="D67" s="76"/>
      <c r="E67" s="76"/>
      <c r="F67" s="76"/>
      <c r="G67" s="76"/>
      <c r="H67" s="78"/>
      <c r="I67" s="78"/>
      <c r="J67" s="78"/>
      <c r="K67" s="78"/>
    </row>
    <row r="68" spans="1:11" s="18" customFormat="1" ht="10.5">
      <c r="A68" s="34" t="str">
        <f>A58</f>
        <v>Non-recurring revenue</v>
      </c>
      <c r="B68" s="34"/>
      <c r="C68" s="72">
        <f>C88</f>
        <v>10</v>
      </c>
      <c r="D68" s="72">
        <f>D88</f>
        <v>10</v>
      </c>
      <c r="E68" s="72">
        <f>E88</f>
        <v>10</v>
      </c>
      <c r="F68" s="72">
        <f>F88</f>
        <v>10</v>
      </c>
      <c r="G68" s="72">
        <f>G88</f>
        <v>10</v>
      </c>
      <c r="H68" s="73"/>
      <c r="I68" s="73"/>
      <c r="J68" s="73"/>
      <c r="K68" s="73"/>
    </row>
    <row r="69" spans="1:7" s="86" customFormat="1" ht="10.5">
      <c r="A69" s="34" t="str">
        <f>A59</f>
        <v>Recurring revenue</v>
      </c>
      <c r="B69" s="34"/>
      <c r="C69" s="74">
        <f>C95</f>
        <v>1</v>
      </c>
      <c r="D69" s="74">
        <f>D95</f>
        <v>2</v>
      </c>
      <c r="E69" s="74">
        <f>E95</f>
        <v>2</v>
      </c>
      <c r="F69" s="74">
        <f>F95</f>
        <v>2</v>
      </c>
      <c r="G69" s="74">
        <f>G95</f>
        <v>2</v>
      </c>
    </row>
    <row r="70" spans="1:11" s="79" customFormat="1" ht="13.5">
      <c r="A70" s="82" t="s">
        <v>54</v>
      </c>
      <c r="B70" s="82"/>
      <c r="C70" s="77">
        <f>SUM(C68:C69)</f>
        <v>11</v>
      </c>
      <c r="D70" s="77">
        <f>SUM(D68:D69)</f>
        <v>12</v>
      </c>
      <c r="E70" s="77">
        <f>SUM(E68:E69)</f>
        <v>12</v>
      </c>
      <c r="F70" s="77">
        <f>SUM(F68:F69)</f>
        <v>12</v>
      </c>
      <c r="G70" s="77">
        <f>SUM(G68:G69)</f>
        <v>12</v>
      </c>
      <c r="H70" s="78"/>
      <c r="I70" s="78"/>
      <c r="J70" s="78"/>
      <c r="K70" s="78"/>
    </row>
    <row r="71" spans="1:7" ht="12.75">
      <c r="A71" s="82"/>
      <c r="B71" s="82"/>
      <c r="C71" s="77"/>
      <c r="D71" s="77"/>
      <c r="E71" s="77"/>
      <c r="F71" s="77"/>
      <c r="G71" s="77"/>
    </row>
    <row r="72" spans="1:11" s="10" customFormat="1" ht="13.5">
      <c r="A72" s="8" t="str">
        <f>A9</f>
        <v>Rest of the world</v>
      </c>
      <c r="B72" s="8"/>
      <c r="C72" s="76"/>
      <c r="D72" s="76"/>
      <c r="E72" s="76"/>
      <c r="F72" s="76"/>
      <c r="G72" s="76"/>
      <c r="H72" s="69"/>
      <c r="I72" s="69"/>
      <c r="J72" s="69"/>
      <c r="K72" s="69"/>
    </row>
    <row r="73" spans="1:7" s="86" customFormat="1" ht="10.5">
      <c r="A73" s="34" t="str">
        <f>A58</f>
        <v>Non-recurring revenue</v>
      </c>
      <c r="B73" s="34"/>
      <c r="C73" s="72">
        <f>C89</f>
        <v>10</v>
      </c>
      <c r="D73" s="72">
        <f>D89</f>
        <v>10</v>
      </c>
      <c r="E73" s="72">
        <f>E89</f>
        <v>20</v>
      </c>
      <c r="F73" s="72">
        <f>F89</f>
        <v>30</v>
      </c>
      <c r="G73" s="72">
        <f>G89</f>
        <v>40</v>
      </c>
    </row>
    <row r="74" spans="1:11" s="17" customFormat="1" ht="10.5">
      <c r="A74" s="34" t="str">
        <f>A59</f>
        <v>Recurring revenue</v>
      </c>
      <c r="B74" s="34"/>
      <c r="C74" s="74">
        <f>C96</f>
        <v>1</v>
      </c>
      <c r="D74" s="74">
        <f>D96</f>
        <v>2</v>
      </c>
      <c r="E74" s="74">
        <f>E96</f>
        <v>3</v>
      </c>
      <c r="F74" s="74">
        <f>F96</f>
        <v>5</v>
      </c>
      <c r="G74" s="74">
        <f>G96</f>
        <v>7</v>
      </c>
      <c r="H74" s="135"/>
      <c r="I74" s="135"/>
      <c r="J74" s="135"/>
      <c r="K74" s="135"/>
    </row>
    <row r="75" spans="1:11" s="18" customFormat="1" ht="10.5">
      <c r="A75" s="34"/>
      <c r="B75" s="34"/>
      <c r="C75" s="72">
        <f>SUM(C73:C74)</f>
        <v>11</v>
      </c>
      <c r="D75" s="72">
        <f>SUM(D73:D74)</f>
        <v>12</v>
      </c>
      <c r="E75" s="72">
        <f>SUM(E73:E74)</f>
        <v>23</v>
      </c>
      <c r="F75" s="72">
        <f>SUM(F73:F74)</f>
        <v>35</v>
      </c>
      <c r="G75" s="72">
        <f>SUM(G73:G74)</f>
        <v>47</v>
      </c>
      <c r="H75" s="73"/>
      <c r="I75" s="73"/>
      <c r="J75" s="73"/>
      <c r="K75" s="73"/>
    </row>
    <row r="76" spans="1:11" s="18" customFormat="1" ht="10.5">
      <c r="A76" s="34"/>
      <c r="B76" s="34"/>
      <c r="C76" s="72"/>
      <c r="D76" s="72"/>
      <c r="E76" s="72"/>
      <c r="F76" s="72"/>
      <c r="G76" s="72"/>
      <c r="H76" s="73"/>
      <c r="I76" s="73"/>
      <c r="J76" s="73"/>
      <c r="K76" s="73"/>
    </row>
    <row r="77" spans="1:11" s="10" customFormat="1" ht="13.5">
      <c r="A77" s="8" t="str">
        <f>A10</f>
        <v>Total</v>
      </c>
      <c r="B77" s="8"/>
      <c r="C77" s="76"/>
      <c r="D77" s="76"/>
      <c r="E77" s="76"/>
      <c r="F77" s="76"/>
      <c r="G77" s="76"/>
      <c r="H77" s="69"/>
      <c r="I77" s="69"/>
      <c r="J77" s="69"/>
      <c r="K77" s="69"/>
    </row>
    <row r="78" spans="1:7" s="86" customFormat="1" ht="10.5">
      <c r="A78" s="34" t="str">
        <f>A63</f>
        <v>Non-recurring revenue</v>
      </c>
      <c r="B78" s="34"/>
      <c r="C78" s="72">
        <f>C58+C63+C68+C73</f>
        <v>35</v>
      </c>
      <c r="D78" s="72">
        <f>D58+D63+D68+D73</f>
        <v>35</v>
      </c>
      <c r="E78" s="72">
        <f>E58+E63+E68+E73</f>
        <v>45</v>
      </c>
      <c r="F78" s="72">
        <f>F58+F63+F68+F73</f>
        <v>55</v>
      </c>
      <c r="G78" s="72">
        <f>G58+G63+G68+G73</f>
        <v>65</v>
      </c>
    </row>
    <row r="79" spans="1:11" s="17" customFormat="1" ht="10.5">
      <c r="A79" s="34" t="str">
        <f>A64</f>
        <v>Recurring revenue</v>
      </c>
      <c r="B79" s="34"/>
      <c r="C79" s="74">
        <f>C59+C64+C69+C74</f>
        <v>4</v>
      </c>
      <c r="D79" s="74">
        <f>D59+D64+D69+D74</f>
        <v>8</v>
      </c>
      <c r="E79" s="74">
        <f>E59+E64+E69+E74</f>
        <v>11</v>
      </c>
      <c r="F79" s="74">
        <f>F59+F64+F69+F74</f>
        <v>15</v>
      </c>
      <c r="G79" s="74">
        <f>G59+G64+G69+G74</f>
        <v>19</v>
      </c>
      <c r="H79" s="135"/>
      <c r="I79" s="135"/>
      <c r="J79" s="135"/>
      <c r="K79" s="135"/>
    </row>
    <row r="80" spans="1:7" ht="12.75">
      <c r="A80" s="82"/>
      <c r="B80" s="82"/>
      <c r="C80" s="77">
        <f>SUM(C78:C79)</f>
        <v>39</v>
      </c>
      <c r="D80" s="77">
        <f>SUM(D78:D79)</f>
        <v>43</v>
      </c>
      <c r="E80" s="77">
        <f>SUM(E78:E79)</f>
        <v>56</v>
      </c>
      <c r="F80" s="77">
        <f>SUM(F78:F79)</f>
        <v>70</v>
      </c>
      <c r="G80" s="77">
        <f>SUM(G78:G79)</f>
        <v>84</v>
      </c>
    </row>
    <row r="81" spans="1:11" s="79" customFormat="1" ht="17.25">
      <c r="A81" s="65" t="str">
        <f>A1</f>
        <v>ABC Company Limited</v>
      </c>
      <c r="B81" s="65"/>
      <c r="C81" s="200"/>
      <c r="D81" s="200"/>
      <c r="E81" s="200"/>
      <c r="F81" s="200"/>
      <c r="G81" s="200"/>
      <c r="H81" s="78"/>
      <c r="I81" s="78"/>
      <c r="J81" s="78"/>
      <c r="K81" s="78"/>
    </row>
    <row r="82" spans="1:11" s="79" customFormat="1" ht="15">
      <c r="A82" s="4" t="str">
        <f>A2</f>
        <v>Product 3</v>
      </c>
      <c r="B82" s="8"/>
      <c r="C82" s="201"/>
      <c r="D82" s="201"/>
      <c r="E82" s="201"/>
      <c r="F82" s="201"/>
      <c r="G82" s="201"/>
      <c r="H82" s="78"/>
      <c r="I82" s="78"/>
      <c r="J82" s="78"/>
      <c r="K82" s="78"/>
    </row>
    <row r="83" spans="1:11" s="79" customFormat="1" ht="13.5">
      <c r="A83" s="8" t="s">
        <v>187</v>
      </c>
      <c r="B83" s="8"/>
      <c r="C83" s="201"/>
      <c r="D83" s="201"/>
      <c r="E83" s="201"/>
      <c r="F83" s="201"/>
      <c r="G83" s="201"/>
      <c r="H83" s="78"/>
      <c r="I83" s="78"/>
      <c r="J83" s="78"/>
      <c r="K83" s="78"/>
    </row>
    <row r="84" spans="1:7" ht="12.75">
      <c r="A84" s="8"/>
      <c r="B84" s="8"/>
      <c r="C84" s="201"/>
      <c r="D84" s="201"/>
      <c r="E84" s="201"/>
      <c r="F84" s="201"/>
      <c r="G84" s="201"/>
    </row>
    <row r="85" spans="1:11" s="79" customFormat="1" ht="13.5">
      <c r="A85" s="8" t="s">
        <v>34</v>
      </c>
      <c r="B85" s="8"/>
      <c r="C85" s="199" t="str">
        <f>C5</f>
        <v>2008/09</v>
      </c>
      <c r="D85" s="199" t="str">
        <f>D5</f>
        <v>2009/10</v>
      </c>
      <c r="E85" s="199" t="str">
        <f>E5</f>
        <v>2010/11</v>
      </c>
      <c r="F85" s="199" t="str">
        <f>F5</f>
        <v>2011/12</v>
      </c>
      <c r="G85" s="199" t="str">
        <f>G5</f>
        <v>2012/13</v>
      </c>
      <c r="H85" s="78"/>
      <c r="I85" s="78"/>
      <c r="J85" s="78"/>
      <c r="K85" s="78"/>
    </row>
    <row r="86" spans="1:7" s="86" customFormat="1" ht="10.5">
      <c r="A86" s="34" t="str">
        <f>A6</f>
        <v>United States</v>
      </c>
      <c r="B86" s="202"/>
      <c r="C86" s="203">
        <f>'Business activity'!C20*Assumptions!C126</f>
        <v>5</v>
      </c>
      <c r="D86" s="203">
        <f>'Business activity'!D20*Assumptions!D126</f>
        <v>5</v>
      </c>
      <c r="E86" s="203">
        <f>'Business activity'!E20*Assumptions!E126</f>
        <v>5</v>
      </c>
      <c r="F86" s="203">
        <f>'Business activity'!F20*Assumptions!F126</f>
        <v>5</v>
      </c>
      <c r="G86" s="203">
        <f>'Business activity'!G20*Assumptions!G126</f>
        <v>5</v>
      </c>
    </row>
    <row r="87" spans="1:11" s="17" customFormat="1" ht="10.5">
      <c r="A87" s="34" t="str">
        <f>A7</f>
        <v>Europe</v>
      </c>
      <c r="B87" s="34"/>
      <c r="C87" s="203">
        <f>'Business activity'!C21*Assumptions!C127</f>
        <v>10</v>
      </c>
      <c r="D87" s="203">
        <f>'Business activity'!D21*Assumptions!D127</f>
        <v>10</v>
      </c>
      <c r="E87" s="203">
        <f>'Business activity'!E21*Assumptions!E127</f>
        <v>10</v>
      </c>
      <c r="F87" s="203">
        <f>'Business activity'!F21*Assumptions!F127</f>
        <v>10</v>
      </c>
      <c r="G87" s="203">
        <f>'Business activity'!G21*Assumptions!G127</f>
        <v>10</v>
      </c>
      <c r="H87" s="135"/>
      <c r="I87" s="135"/>
      <c r="J87" s="135"/>
      <c r="K87" s="135"/>
    </row>
    <row r="88" spans="1:11" s="18" customFormat="1" ht="10.5">
      <c r="A88" s="34" t="str">
        <f>A8</f>
        <v>Asia</v>
      </c>
      <c r="B88" s="34"/>
      <c r="C88" s="203">
        <f>'Business activity'!C22*Assumptions!C128</f>
        <v>10</v>
      </c>
      <c r="D88" s="203">
        <f>'Business activity'!D22*Assumptions!D128</f>
        <v>10</v>
      </c>
      <c r="E88" s="203">
        <f>'Business activity'!E22*Assumptions!E128</f>
        <v>10</v>
      </c>
      <c r="F88" s="203">
        <f>'Business activity'!F22*Assumptions!F128</f>
        <v>10</v>
      </c>
      <c r="G88" s="203">
        <f>'Business activity'!G22*Assumptions!G128</f>
        <v>10</v>
      </c>
      <c r="H88" s="73"/>
      <c r="I88" s="73"/>
      <c r="J88" s="73"/>
      <c r="K88" s="73"/>
    </row>
    <row r="89" spans="1:11" s="18" customFormat="1" ht="10.5">
      <c r="A89" s="34" t="str">
        <f>A9</f>
        <v>Rest of the world</v>
      </c>
      <c r="B89" s="34"/>
      <c r="C89" s="210">
        <f>'Business activity'!C23*Assumptions!C129</f>
        <v>10</v>
      </c>
      <c r="D89" s="210">
        <f>'Business activity'!D23*Assumptions!D129</f>
        <v>10</v>
      </c>
      <c r="E89" s="210">
        <f>'Business activity'!E23*Assumptions!E129</f>
        <v>20</v>
      </c>
      <c r="F89" s="210">
        <f>'Business activity'!F23*Assumptions!F129</f>
        <v>30</v>
      </c>
      <c r="G89" s="210">
        <f>'Business activity'!G23*Assumptions!G129</f>
        <v>40</v>
      </c>
      <c r="H89" s="73"/>
      <c r="I89" s="73"/>
      <c r="J89" s="73"/>
      <c r="K89" s="73"/>
    </row>
    <row r="90" spans="1:7" ht="12.75">
      <c r="A90" s="110" t="s">
        <v>54</v>
      </c>
      <c r="B90" s="110"/>
      <c r="C90" s="205">
        <f>SUM(C86:C89)</f>
        <v>35</v>
      </c>
      <c r="D90" s="205">
        <f>SUM(D86:D89)</f>
        <v>35</v>
      </c>
      <c r="E90" s="205">
        <f>SUM(E86:E89)</f>
        <v>45</v>
      </c>
      <c r="F90" s="205">
        <f>SUM(F86:F89)</f>
        <v>55</v>
      </c>
      <c r="G90" s="205">
        <f>SUM(G86:G89)</f>
        <v>65</v>
      </c>
    </row>
    <row r="91" spans="1:11" s="79" customFormat="1" ht="13.5">
      <c r="A91" s="80"/>
      <c r="B91" s="80"/>
      <c r="C91" s="110"/>
      <c r="D91" s="110"/>
      <c r="E91" s="110"/>
      <c r="F91" s="110"/>
      <c r="G91" s="110"/>
      <c r="H91" s="78"/>
      <c r="I91" s="78"/>
      <c r="J91" s="78"/>
      <c r="K91" s="78"/>
    </row>
    <row r="92" spans="1:7" ht="12.75">
      <c r="A92" s="8" t="s">
        <v>35</v>
      </c>
      <c r="B92" s="8"/>
      <c r="C92" s="71"/>
      <c r="D92" s="71"/>
      <c r="E92" s="71"/>
      <c r="F92" s="71"/>
      <c r="G92" s="71"/>
    </row>
    <row r="93" spans="1:7" s="86" customFormat="1" ht="10.5">
      <c r="A93" s="34" t="str">
        <f>A86</f>
        <v>United States</v>
      </c>
      <c r="B93" s="34"/>
      <c r="C93" s="203">
        <f>('Business activity'!B65*Assumptions!C132)+('Business activity'!C20*Assumptions!C132*Assumptions!C$48)</f>
        <v>1</v>
      </c>
      <c r="D93" s="203">
        <f>('Business activity'!C65*Assumptions!D132)+('Business activity'!D20*Assumptions!D132*Assumptions!D$48)</f>
        <v>2</v>
      </c>
      <c r="E93" s="203">
        <f>('Business activity'!D65*Assumptions!E132)+('Business activity'!E20*Assumptions!E132*Assumptions!E$48)</f>
        <v>3</v>
      </c>
      <c r="F93" s="203">
        <f>('Business activity'!E65*Assumptions!F132)+('Business activity'!F20*Assumptions!F132*Assumptions!F$48)</f>
        <v>4</v>
      </c>
      <c r="G93" s="203">
        <f>('Business activity'!F65*Assumptions!G132)+('Business activity'!G20*Assumptions!G132*Assumptions!G$48)</f>
        <v>5</v>
      </c>
    </row>
    <row r="94" spans="1:7" s="86" customFormat="1" ht="10.5">
      <c r="A94" s="34" t="str">
        <f>A87</f>
        <v>Europe</v>
      </c>
      <c r="B94" s="34"/>
      <c r="C94" s="203">
        <f>('Business activity'!B66*Assumptions!C133)+('Business activity'!C21*Assumptions!C133*Assumptions!C$48)</f>
        <v>1</v>
      </c>
      <c r="D94" s="203">
        <f>('Business activity'!C66*Assumptions!D133)+('Business activity'!D21*Assumptions!D133*Assumptions!D$48)</f>
        <v>2</v>
      </c>
      <c r="E94" s="203">
        <f>('Business activity'!D66*Assumptions!E133)+('Business activity'!E21*Assumptions!E133*Assumptions!E$48)</f>
        <v>3</v>
      </c>
      <c r="F94" s="203">
        <f>('Business activity'!E66*Assumptions!F133)+('Business activity'!F21*Assumptions!F133*Assumptions!F$48)</f>
        <v>4</v>
      </c>
      <c r="G94" s="203">
        <f>('Business activity'!F66*Assumptions!G133)+('Business activity'!G21*Assumptions!G133*Assumptions!G$48)</f>
        <v>5</v>
      </c>
    </row>
    <row r="95" spans="1:7" s="86" customFormat="1" ht="10.5">
      <c r="A95" s="34" t="str">
        <f>A88</f>
        <v>Asia</v>
      </c>
      <c r="B95" s="34"/>
      <c r="C95" s="203">
        <f>('Business activity'!B67*Assumptions!C134)+('Business activity'!C22*Assumptions!C134*Assumptions!C$48)</f>
        <v>1</v>
      </c>
      <c r="D95" s="203">
        <f>('Business activity'!C67*Assumptions!D134)+('Business activity'!D22*Assumptions!D134*Assumptions!D$48)</f>
        <v>2</v>
      </c>
      <c r="E95" s="203">
        <f>('Business activity'!D67*Assumptions!E134)+('Business activity'!E22*Assumptions!E134*Assumptions!E$48)</f>
        <v>2</v>
      </c>
      <c r="F95" s="203">
        <f>('Business activity'!E67*Assumptions!F134)+('Business activity'!F22*Assumptions!F134*Assumptions!F$48)</f>
        <v>2</v>
      </c>
      <c r="G95" s="203">
        <f>('Business activity'!F67*Assumptions!G134)+('Business activity'!G22*Assumptions!G134*Assumptions!G$48)</f>
        <v>2</v>
      </c>
    </row>
    <row r="96" spans="1:7" s="86" customFormat="1" ht="10.5">
      <c r="A96" s="34" t="str">
        <f>A89</f>
        <v>Rest of the world</v>
      </c>
      <c r="B96" s="34"/>
      <c r="C96" s="210">
        <f>('Business activity'!B68*Assumptions!C135)+('Business activity'!C23*Assumptions!C135*Assumptions!C$48)</f>
        <v>1</v>
      </c>
      <c r="D96" s="210">
        <f>('Business activity'!C68*Assumptions!D135)+('Business activity'!D23*Assumptions!D135*Assumptions!D$48)</f>
        <v>2</v>
      </c>
      <c r="E96" s="210">
        <f>('Business activity'!D68*Assumptions!E135)+('Business activity'!E23*Assumptions!E135*Assumptions!E$48)</f>
        <v>3</v>
      </c>
      <c r="F96" s="210">
        <f>('Business activity'!E68*Assumptions!F135)+('Business activity'!F23*Assumptions!F135*Assumptions!F$48)</f>
        <v>5</v>
      </c>
      <c r="G96" s="210">
        <f>('Business activity'!F68*Assumptions!G135)+('Business activity'!G23*Assumptions!G135*Assumptions!G$48)</f>
        <v>7</v>
      </c>
    </row>
    <row r="97" spans="1:7" ht="12.75">
      <c r="A97" s="110" t="s">
        <v>54</v>
      </c>
      <c r="B97" s="110"/>
      <c r="C97" s="205">
        <f>SUM(C93:C96)</f>
        <v>4</v>
      </c>
      <c r="D97" s="205">
        <f>SUM(D93:D96)</f>
        <v>8</v>
      </c>
      <c r="E97" s="205">
        <f>SUM(E93:E96)</f>
        <v>11</v>
      </c>
      <c r="F97" s="205">
        <f>SUM(F93:F96)</f>
        <v>15</v>
      </c>
      <c r="G97" s="205">
        <f>SUM(G93:G96)</f>
        <v>19</v>
      </c>
    </row>
    <row r="98" spans="1:7" ht="12.75">
      <c r="A98" s="80"/>
      <c r="B98" s="80"/>
      <c r="C98" s="110"/>
      <c r="D98" s="110"/>
      <c r="E98" s="110"/>
      <c r="F98" s="110"/>
      <c r="G98" s="110"/>
    </row>
    <row r="99" spans="1:7" ht="12.75">
      <c r="A99" s="8" t="str">
        <f>A10</f>
        <v>Total</v>
      </c>
      <c r="B99" s="8"/>
      <c r="C99" s="71"/>
      <c r="D99" s="71"/>
      <c r="E99" s="71"/>
      <c r="F99" s="71"/>
      <c r="G99" s="71"/>
    </row>
    <row r="100" spans="1:7" s="86" customFormat="1" ht="10.5">
      <c r="A100" s="34" t="str">
        <f>A86</f>
        <v>United States</v>
      </c>
      <c r="B100" s="34"/>
      <c r="C100" s="203">
        <f>C86+C93</f>
        <v>6</v>
      </c>
      <c r="D100" s="203">
        <f>D86+D93</f>
        <v>7</v>
      </c>
      <c r="E100" s="203">
        <f>E86+E93</f>
        <v>8</v>
      </c>
      <c r="F100" s="203">
        <f>F86+F93</f>
        <v>9</v>
      </c>
      <c r="G100" s="203">
        <f>G86+G93</f>
        <v>10</v>
      </c>
    </row>
    <row r="101" spans="1:7" s="86" customFormat="1" ht="10.5">
      <c r="A101" s="34" t="str">
        <f>A87</f>
        <v>Europe</v>
      </c>
      <c r="B101" s="34"/>
      <c r="C101" s="203">
        <f>C87+C94</f>
        <v>11</v>
      </c>
      <c r="D101" s="203">
        <f>D87+D94</f>
        <v>12</v>
      </c>
      <c r="E101" s="203">
        <f>E87+E94</f>
        <v>13</v>
      </c>
      <c r="F101" s="203">
        <f>F87+F94</f>
        <v>14</v>
      </c>
      <c r="G101" s="203">
        <f>G87+G94</f>
        <v>15</v>
      </c>
    </row>
    <row r="102" spans="1:7" s="86" customFormat="1" ht="10.5">
      <c r="A102" s="34" t="str">
        <f>A88</f>
        <v>Asia</v>
      </c>
      <c r="B102" s="34"/>
      <c r="C102" s="203">
        <f>C88+C95</f>
        <v>11</v>
      </c>
      <c r="D102" s="203">
        <f>D88+D95</f>
        <v>12</v>
      </c>
      <c r="E102" s="203">
        <f>E88+E95</f>
        <v>12</v>
      </c>
      <c r="F102" s="203">
        <f>F88+F95</f>
        <v>12</v>
      </c>
      <c r="G102" s="203">
        <f>G88+G95</f>
        <v>12</v>
      </c>
    </row>
    <row r="103" spans="1:7" s="86" customFormat="1" ht="10.5">
      <c r="A103" s="34" t="str">
        <f>A89</f>
        <v>Rest of the world</v>
      </c>
      <c r="B103" s="34"/>
      <c r="C103" s="210">
        <f>C89+C96</f>
        <v>11</v>
      </c>
      <c r="D103" s="210">
        <f>D89+D96</f>
        <v>12</v>
      </c>
      <c r="E103" s="210">
        <f>E89+E96</f>
        <v>23</v>
      </c>
      <c r="F103" s="210">
        <f>F89+F96</f>
        <v>35</v>
      </c>
      <c r="G103" s="210">
        <f>G89+G96</f>
        <v>47</v>
      </c>
    </row>
    <row r="104" spans="1:7" ht="12.75">
      <c r="A104" s="110" t="s">
        <v>54</v>
      </c>
      <c r="B104" s="110"/>
      <c r="C104" s="205">
        <f>SUM(C100:C103)</f>
        <v>39</v>
      </c>
      <c r="D104" s="205">
        <f>SUM(D100:D103)</f>
        <v>43</v>
      </c>
      <c r="E104" s="205">
        <f>SUM(E100:E103)</f>
        <v>56</v>
      </c>
      <c r="F104" s="205">
        <f>SUM(F100:F103)</f>
        <v>70</v>
      </c>
      <c r="G104" s="205">
        <f>SUM(G100:G103)</f>
        <v>84</v>
      </c>
    </row>
    <row r="105" spans="1:11" s="79" customFormat="1" ht="13.5">
      <c r="A105" s="8"/>
      <c r="B105" s="8"/>
      <c r="C105" s="201"/>
      <c r="D105" s="201"/>
      <c r="E105" s="201"/>
      <c r="F105" s="201"/>
      <c r="G105" s="201"/>
      <c r="H105" s="78"/>
      <c r="I105" s="78"/>
      <c r="J105" s="78"/>
      <c r="K105" s="78"/>
    </row>
    <row r="106" spans="1:7" ht="12.75">
      <c r="A106" s="8" t="s">
        <v>188</v>
      </c>
      <c r="B106" s="8"/>
      <c r="C106" s="71"/>
      <c r="D106" s="71"/>
      <c r="E106" s="71"/>
      <c r="F106" s="71"/>
      <c r="G106" s="71"/>
    </row>
    <row r="107" spans="1:7" s="86" customFormat="1" ht="10.5">
      <c r="A107" s="34" t="str">
        <f>A100</f>
        <v>United States</v>
      </c>
      <c r="B107" s="34"/>
      <c r="C107" s="203">
        <f>C86*Assumptions!C138</f>
        <v>1</v>
      </c>
      <c r="D107" s="203">
        <f>D86*Assumptions!D138</f>
        <v>1</v>
      </c>
      <c r="E107" s="203">
        <f>E86*Assumptions!E138</f>
        <v>1</v>
      </c>
      <c r="F107" s="203">
        <f>F86*Assumptions!F138</f>
        <v>1</v>
      </c>
      <c r="G107" s="203">
        <f>G86*Assumptions!G138</f>
        <v>1</v>
      </c>
    </row>
    <row r="108" spans="1:7" s="86" customFormat="1" ht="10.5">
      <c r="A108" s="34" t="str">
        <f>A101</f>
        <v>Europe</v>
      </c>
      <c r="B108" s="34"/>
      <c r="C108" s="203">
        <f>C87*Assumptions!C139</f>
        <v>2</v>
      </c>
      <c r="D108" s="203">
        <f>D87*Assumptions!D139</f>
        <v>2</v>
      </c>
      <c r="E108" s="203">
        <f>E87*Assumptions!E139</f>
        <v>2</v>
      </c>
      <c r="F108" s="203">
        <f>F87*Assumptions!F139</f>
        <v>2</v>
      </c>
      <c r="G108" s="203">
        <f>G87*Assumptions!G139</f>
        <v>2</v>
      </c>
    </row>
    <row r="109" spans="1:7" s="86" customFormat="1" ht="10.5">
      <c r="A109" s="34" t="str">
        <f>A102</f>
        <v>Asia</v>
      </c>
      <c r="B109" s="34"/>
      <c r="C109" s="203">
        <f>C88*Assumptions!C140</f>
        <v>2</v>
      </c>
      <c r="D109" s="203">
        <f>D88*Assumptions!D140</f>
        <v>2</v>
      </c>
      <c r="E109" s="203">
        <f>E88*Assumptions!E140</f>
        <v>2</v>
      </c>
      <c r="F109" s="203">
        <f>F88*Assumptions!F140</f>
        <v>2</v>
      </c>
      <c r="G109" s="203">
        <f>G88*Assumptions!G140</f>
        <v>2</v>
      </c>
    </row>
    <row r="110" spans="1:7" s="86" customFormat="1" ht="10.5">
      <c r="A110" s="34" t="str">
        <f>A103</f>
        <v>Rest of the world</v>
      </c>
      <c r="B110" s="34"/>
      <c r="C110" s="210">
        <f>C89*Assumptions!C141</f>
        <v>2</v>
      </c>
      <c r="D110" s="210">
        <f>D89*Assumptions!D141</f>
        <v>2</v>
      </c>
      <c r="E110" s="210">
        <f>E89*Assumptions!E141</f>
        <v>4</v>
      </c>
      <c r="F110" s="210">
        <f>F89*Assumptions!F141</f>
        <v>6</v>
      </c>
      <c r="G110" s="210">
        <f>G89*Assumptions!G141</f>
        <v>8</v>
      </c>
    </row>
    <row r="111" spans="1:7" ht="12.75">
      <c r="A111" s="110" t="s">
        <v>54</v>
      </c>
      <c r="B111" s="110"/>
      <c r="C111" s="205">
        <f>SUM(C107:C110)</f>
        <v>7</v>
      </c>
      <c r="D111" s="205">
        <f>SUM(D107:D110)</f>
        <v>7</v>
      </c>
      <c r="E111" s="205">
        <f>SUM(E107:E110)</f>
        <v>9</v>
      </c>
      <c r="F111" s="205">
        <f>SUM(F107:F110)</f>
        <v>11</v>
      </c>
      <c r="G111" s="205">
        <f>SUM(G107:G110)</f>
        <v>13</v>
      </c>
    </row>
    <row r="112" spans="1:7" ht="12.75">
      <c r="A112" s="110"/>
      <c r="B112" s="110"/>
      <c r="C112" s="205"/>
      <c r="D112" s="205"/>
      <c r="E112" s="205"/>
      <c r="F112" s="205"/>
      <c r="G112" s="205"/>
    </row>
    <row r="113" spans="1:7" ht="12.75">
      <c r="A113" s="8" t="s">
        <v>189</v>
      </c>
      <c r="B113" s="8"/>
      <c r="C113" s="71"/>
      <c r="D113" s="71"/>
      <c r="E113" s="71"/>
      <c r="F113" s="71"/>
      <c r="G113" s="71"/>
    </row>
    <row r="114" spans="1:7" s="86" customFormat="1" ht="14.25" customHeight="1">
      <c r="A114" s="34" t="str">
        <f>A107</f>
        <v>United States</v>
      </c>
      <c r="B114" s="34"/>
      <c r="C114" s="203">
        <f>C93*Assumptions!C144</f>
        <v>0.2</v>
      </c>
      <c r="D114" s="203">
        <f>D93*Assumptions!D144</f>
        <v>0.4</v>
      </c>
      <c r="E114" s="203">
        <f>E93*Assumptions!E144</f>
        <v>0.6000000000000001</v>
      </c>
      <c r="F114" s="203">
        <f>F93*Assumptions!F144</f>
        <v>0.8</v>
      </c>
      <c r="G114" s="203">
        <f>G93*Assumptions!G144</f>
        <v>1</v>
      </c>
    </row>
    <row r="115" spans="1:7" s="86" customFormat="1" ht="10.5">
      <c r="A115" s="34" t="str">
        <f>A108</f>
        <v>Europe</v>
      </c>
      <c r="B115" s="34"/>
      <c r="C115" s="203">
        <f>C94*Assumptions!C145</f>
        <v>0.2</v>
      </c>
      <c r="D115" s="203">
        <f>D94*Assumptions!D145</f>
        <v>0.4</v>
      </c>
      <c r="E115" s="203">
        <f>E94*Assumptions!E145</f>
        <v>0.6000000000000001</v>
      </c>
      <c r="F115" s="203">
        <f>F94*Assumptions!F145</f>
        <v>0.8</v>
      </c>
      <c r="G115" s="203">
        <f>G94*Assumptions!G145</f>
        <v>1</v>
      </c>
    </row>
    <row r="116" spans="1:7" s="86" customFormat="1" ht="10.5">
      <c r="A116" s="34" t="str">
        <f>A109</f>
        <v>Asia</v>
      </c>
      <c r="B116" s="34"/>
      <c r="C116" s="203">
        <f>C95*Assumptions!C146</f>
        <v>0.2</v>
      </c>
      <c r="D116" s="203">
        <f>D95*Assumptions!D146</f>
        <v>0.4</v>
      </c>
      <c r="E116" s="203">
        <f>E95*Assumptions!E146</f>
        <v>0.4</v>
      </c>
      <c r="F116" s="203">
        <f>F95*Assumptions!F146</f>
        <v>0.4</v>
      </c>
      <c r="G116" s="203">
        <f>G95*Assumptions!G146</f>
        <v>0.4</v>
      </c>
    </row>
    <row r="117" spans="1:7" s="86" customFormat="1" ht="10.5">
      <c r="A117" s="34" t="str">
        <f>A110</f>
        <v>Rest of the world</v>
      </c>
      <c r="B117" s="34"/>
      <c r="C117" s="210">
        <f>C96*Assumptions!C147</f>
        <v>0.2</v>
      </c>
      <c r="D117" s="210">
        <f>D96*Assumptions!D147</f>
        <v>0.4</v>
      </c>
      <c r="E117" s="210">
        <f>E96*Assumptions!E147</f>
        <v>0.6000000000000001</v>
      </c>
      <c r="F117" s="210">
        <f>F96*Assumptions!F147</f>
        <v>1</v>
      </c>
      <c r="G117" s="210">
        <f>G96*Assumptions!G147</f>
        <v>1.4000000000000001</v>
      </c>
    </row>
    <row r="118" spans="1:7" ht="12.75">
      <c r="A118" s="110" t="s">
        <v>54</v>
      </c>
      <c r="B118" s="110"/>
      <c r="C118" s="205">
        <f>SUM(C114:C117)</f>
        <v>0.8</v>
      </c>
      <c r="D118" s="205">
        <f>SUM(D114:D117)</f>
        <v>1.6</v>
      </c>
      <c r="E118" s="205">
        <f>SUM(E114:E117)</f>
        <v>2.2</v>
      </c>
      <c r="F118" s="205">
        <f>SUM(F114:F117)</f>
        <v>3</v>
      </c>
      <c r="G118" s="205">
        <f>SUM(G114:G117)</f>
        <v>3.8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2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118"/>
  <sheetViews>
    <sheetView workbookViewId="0" topLeftCell="A3">
      <selection activeCell="C130" sqref="C130"/>
    </sheetView>
  </sheetViews>
  <sheetFormatPr defaultColWidth="9.33203125" defaultRowHeight="12.75"/>
  <cols>
    <col min="1" max="1" width="26.5" style="1" customWidth="1"/>
    <col min="2" max="2" width="5" style="1" customWidth="1"/>
    <col min="3" max="3" width="15.33203125" style="1" customWidth="1"/>
    <col min="4" max="4" width="16.5" style="1" customWidth="1"/>
    <col min="5" max="5" width="16.33203125" style="1" customWidth="1"/>
    <col min="6" max="6" width="14.5" style="1" customWidth="1"/>
    <col min="7" max="7" width="16.160156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tr">
        <f>Assumptions!A42</f>
        <v>Service 1</v>
      </c>
    </row>
    <row r="3" s="159" customFormat="1" ht="15">
      <c r="A3" s="119" t="s">
        <v>181</v>
      </c>
    </row>
    <row r="4" ht="12.75">
      <c r="B4" s="160"/>
    </row>
    <row r="5" spans="1:7" ht="12.75">
      <c r="A5" s="160" t="s">
        <v>61</v>
      </c>
      <c r="B5" s="160"/>
      <c r="C5" s="82" t="str">
        <f>Assumptions!C36</f>
        <v>2008/09</v>
      </c>
      <c r="D5" s="82" t="str">
        <f>Assumptions!D36</f>
        <v>2009/10</v>
      </c>
      <c r="E5" s="82" t="str">
        <f>Assumptions!E36</f>
        <v>2010/11</v>
      </c>
      <c r="F5" s="82" t="str">
        <f>Assumptions!F36</f>
        <v>2011/12</v>
      </c>
      <c r="G5" s="82" t="str">
        <f>Assumptions!G36</f>
        <v>2012/13</v>
      </c>
    </row>
    <row r="6" spans="1:7" ht="12.75">
      <c r="A6" s="80" t="str">
        <f>Assumptions!A152</f>
        <v>United States</v>
      </c>
      <c r="B6" s="80"/>
      <c r="C6" s="1">
        <f>C27+C34</f>
        <v>6</v>
      </c>
      <c r="D6" s="1">
        <f>D27+D34</f>
        <v>7</v>
      </c>
      <c r="E6" s="1">
        <f>E27+E34</f>
        <v>8</v>
      </c>
      <c r="F6" s="1">
        <f>F27+F34</f>
        <v>9</v>
      </c>
      <c r="G6" s="1">
        <f>G27+G34</f>
        <v>10</v>
      </c>
    </row>
    <row r="7" spans="1:7" ht="12.75">
      <c r="A7" s="80" t="str">
        <f>Assumptions!A153</f>
        <v>Europe</v>
      </c>
      <c r="B7" s="80"/>
      <c r="C7" s="1">
        <f>C28+C35</f>
        <v>6</v>
      </c>
      <c r="D7" s="1">
        <f>D28+D35</f>
        <v>7</v>
      </c>
      <c r="E7" s="1">
        <f>E28+E35</f>
        <v>8</v>
      </c>
      <c r="F7" s="1">
        <f>F28+F35</f>
        <v>9</v>
      </c>
      <c r="G7" s="1">
        <f>G28+G35</f>
        <v>10</v>
      </c>
    </row>
    <row r="8" spans="1:7" ht="12.75">
      <c r="A8" s="80" t="str">
        <f>Assumptions!A154</f>
        <v>Asia</v>
      </c>
      <c r="B8" s="80"/>
      <c r="C8" s="1">
        <f>C29+C36</f>
        <v>6</v>
      </c>
      <c r="D8" s="1">
        <f>D29+D36</f>
        <v>7</v>
      </c>
      <c r="E8" s="1">
        <f>E29+E36</f>
        <v>8</v>
      </c>
      <c r="F8" s="1">
        <f>F29+F36</f>
        <v>153</v>
      </c>
      <c r="G8" s="1">
        <f>G29+G36</f>
        <v>328</v>
      </c>
    </row>
    <row r="9" spans="1:7" ht="12.75">
      <c r="A9" s="80" t="str">
        <f>Assumptions!A155</f>
        <v>Rest of the world</v>
      </c>
      <c r="B9" s="80"/>
      <c r="C9" s="118">
        <f>C30+C37</f>
        <v>6</v>
      </c>
      <c r="D9" s="118">
        <f>D30+D37</f>
        <v>7</v>
      </c>
      <c r="E9" s="118">
        <f>E30+E37</f>
        <v>8</v>
      </c>
      <c r="F9" s="118">
        <f>F30+F37</f>
        <v>123</v>
      </c>
      <c r="G9" s="118">
        <f>G30+G37</f>
        <v>323</v>
      </c>
    </row>
    <row r="10" spans="1:7" ht="12.75">
      <c r="A10" s="110" t="s">
        <v>54</v>
      </c>
      <c r="B10" s="80"/>
      <c r="C10" s="1">
        <f>SUM(C6:C9)</f>
        <v>24</v>
      </c>
      <c r="D10" s="1">
        <f>SUM(D6:D9)</f>
        <v>28</v>
      </c>
      <c r="E10" s="1">
        <f>SUM(E6:E9)</f>
        <v>32</v>
      </c>
      <c r="F10" s="1">
        <f>SUM(F6:F9)</f>
        <v>294</v>
      </c>
      <c r="G10" s="1">
        <f>SUM(G6:G9)</f>
        <v>671</v>
      </c>
    </row>
    <row r="12" spans="1:7" ht="12.75">
      <c r="A12" s="160" t="s">
        <v>155</v>
      </c>
      <c r="B12" s="160"/>
      <c r="C12" s="82" t="str">
        <f>C5</f>
        <v>2008/09</v>
      </c>
      <c r="D12" s="82" t="str">
        <f>D5</f>
        <v>2009/10</v>
      </c>
      <c r="E12" s="82" t="str">
        <f>E5</f>
        <v>2010/11</v>
      </c>
      <c r="F12" s="82" t="str">
        <f>F5</f>
        <v>2011/12</v>
      </c>
      <c r="G12" s="82" t="str">
        <f>G5</f>
        <v>2012/13</v>
      </c>
    </row>
    <row r="13" spans="1:7" ht="12.75">
      <c r="A13" s="80" t="str">
        <f>A6</f>
        <v>United States</v>
      </c>
      <c r="B13" s="80"/>
      <c r="C13" s="1">
        <f>C41+C48</f>
        <v>3.6</v>
      </c>
      <c r="D13" s="1">
        <f>D41+D48</f>
        <v>4.2</v>
      </c>
      <c r="E13" s="1">
        <f>E41+E48</f>
        <v>4.8</v>
      </c>
      <c r="F13" s="1">
        <f>F41+F48</f>
        <v>5.4</v>
      </c>
      <c r="G13" s="1">
        <f>G41+G48</f>
        <v>6</v>
      </c>
    </row>
    <row r="14" spans="1:7" ht="12.75">
      <c r="A14" s="80" t="str">
        <f>A7</f>
        <v>Europe</v>
      </c>
      <c r="B14" s="80"/>
      <c r="C14" s="1">
        <f>C42+C49</f>
        <v>5.4</v>
      </c>
      <c r="D14" s="1">
        <f>D42+D49</f>
        <v>6.3</v>
      </c>
      <c r="E14" s="1">
        <f>E42+E49</f>
        <v>7.2</v>
      </c>
      <c r="F14" s="1">
        <f>F42+F49</f>
        <v>8.1</v>
      </c>
      <c r="G14" s="1">
        <f>G42+G49</f>
        <v>9</v>
      </c>
    </row>
    <row r="15" spans="1:7" ht="12.75">
      <c r="A15" s="80" t="str">
        <f>A8</f>
        <v>Asia</v>
      </c>
      <c r="B15" s="80"/>
      <c r="C15" s="1">
        <f>C43+C50</f>
        <v>5.4</v>
      </c>
      <c r="D15" s="1">
        <f>D43+D50</f>
        <v>6.3</v>
      </c>
      <c r="E15" s="1">
        <f>E43+E50</f>
        <v>7.2</v>
      </c>
      <c r="F15" s="1">
        <f>F43+F50</f>
        <v>137.7</v>
      </c>
      <c r="G15" s="1">
        <f>G43+G50</f>
        <v>295.2</v>
      </c>
    </row>
    <row r="16" spans="1:7" ht="12.75">
      <c r="A16" s="80" t="str">
        <f>A9</f>
        <v>Rest of the world</v>
      </c>
      <c r="B16" s="80"/>
      <c r="C16" s="118">
        <f>C44+C51</f>
        <v>5.4</v>
      </c>
      <c r="D16" s="118">
        <f>D44+D51</f>
        <v>6.3</v>
      </c>
      <c r="E16" s="118">
        <f>E44+E51</f>
        <v>7.2</v>
      </c>
      <c r="F16" s="118">
        <f>F44+F51</f>
        <v>110.7</v>
      </c>
      <c r="G16" s="118">
        <f>G44+G51</f>
        <v>290.7</v>
      </c>
    </row>
    <row r="17" spans="1:7" ht="12.75">
      <c r="A17" s="110" t="s">
        <v>54</v>
      </c>
      <c r="B17" s="80"/>
      <c r="C17" s="1">
        <f>SUM(C13:C16)</f>
        <v>19.800000000000004</v>
      </c>
      <c r="D17" s="1">
        <f>SUM(D13:D16)</f>
        <v>23.099999999999998</v>
      </c>
      <c r="E17" s="1">
        <f>SUM(E13:E16)</f>
        <v>26.400000000000002</v>
      </c>
      <c r="F17" s="1">
        <f>SUM(F13:F16)</f>
        <v>261.9</v>
      </c>
      <c r="G17" s="1">
        <f>SUM(G13:G16)</f>
        <v>600.9</v>
      </c>
    </row>
    <row r="19" spans="1:7" ht="12.75">
      <c r="A19" s="160" t="s">
        <v>62</v>
      </c>
      <c r="B19" s="160"/>
      <c r="C19" s="82" t="str">
        <f>C12</f>
        <v>2008/09</v>
      </c>
      <c r="D19" s="82" t="str">
        <f>D12</f>
        <v>2009/10</v>
      </c>
      <c r="E19" s="82" t="str">
        <f>E12</f>
        <v>2010/11</v>
      </c>
      <c r="F19" s="82" t="str">
        <f>F12</f>
        <v>2011/12</v>
      </c>
      <c r="G19" s="82" t="str">
        <f>G12</f>
        <v>2012/13</v>
      </c>
    </row>
    <row r="20" spans="1:7" ht="12.75">
      <c r="A20" s="80" t="str">
        <f>A13</f>
        <v>United States</v>
      </c>
      <c r="B20" s="80"/>
      <c r="C20" s="1">
        <f>C6-C13</f>
        <v>2.4</v>
      </c>
      <c r="D20" s="1">
        <f>D6-D13</f>
        <v>2.8</v>
      </c>
      <c r="E20" s="1">
        <f>E6-E13</f>
        <v>3.2</v>
      </c>
      <c r="F20" s="1">
        <f>F6-F13</f>
        <v>3.5999999999999996</v>
      </c>
      <c r="G20" s="1">
        <f>G6-G13</f>
        <v>4</v>
      </c>
    </row>
    <row r="21" spans="1:7" ht="12.75">
      <c r="A21" s="80" t="str">
        <f>A14</f>
        <v>Europe</v>
      </c>
      <c r="B21" s="80"/>
      <c r="C21" s="1">
        <f>C7-C14</f>
        <v>0.5999999999999996</v>
      </c>
      <c r="D21" s="1">
        <f>D7-D14</f>
        <v>0.7000000000000002</v>
      </c>
      <c r="E21" s="1">
        <f>E7-E14</f>
        <v>0.7999999999999998</v>
      </c>
      <c r="F21" s="1">
        <f>F7-F14</f>
        <v>0.9000000000000004</v>
      </c>
      <c r="G21" s="1">
        <f>G7-G14</f>
        <v>1</v>
      </c>
    </row>
    <row r="22" spans="1:7" ht="12.75">
      <c r="A22" s="80" t="str">
        <f>A15</f>
        <v>Asia</v>
      </c>
      <c r="B22" s="80"/>
      <c r="C22" s="1">
        <f>C8-C15</f>
        <v>0.5999999999999996</v>
      </c>
      <c r="D22" s="1">
        <f>D8-D15</f>
        <v>0.7000000000000002</v>
      </c>
      <c r="E22" s="1">
        <f>E8-E15</f>
        <v>0.7999999999999998</v>
      </c>
      <c r="F22" s="1">
        <f>F8-F15</f>
        <v>15.300000000000011</v>
      </c>
      <c r="G22" s="1">
        <f>G8-G15</f>
        <v>32.80000000000001</v>
      </c>
    </row>
    <row r="23" spans="1:7" ht="12.75">
      <c r="A23" s="80" t="str">
        <f>A16</f>
        <v>Rest of the world</v>
      </c>
      <c r="B23" s="80"/>
      <c r="C23" s="118">
        <f>C9-C16</f>
        <v>0.5999999999999996</v>
      </c>
      <c r="D23" s="118">
        <f>D9-D16</f>
        <v>0.7000000000000002</v>
      </c>
      <c r="E23" s="118">
        <f>E9-E16</f>
        <v>0.7999999999999998</v>
      </c>
      <c r="F23" s="118">
        <f>F9-F16</f>
        <v>12.299999999999997</v>
      </c>
      <c r="G23" s="118">
        <f>G9-G16</f>
        <v>32.30000000000001</v>
      </c>
    </row>
    <row r="24" spans="1:7" ht="12.75">
      <c r="A24" s="110" t="s">
        <v>54</v>
      </c>
      <c r="B24" s="80"/>
      <c r="C24" s="1">
        <f>SUM(C20:C23)</f>
        <v>4.199999999999999</v>
      </c>
      <c r="D24" s="1">
        <f>SUM(D20:D23)</f>
        <v>4.9</v>
      </c>
      <c r="E24" s="1">
        <f>SUM(E20:E23)</f>
        <v>5.6</v>
      </c>
      <c r="F24" s="1">
        <f>SUM(F20:F23)</f>
        <v>32.10000000000001</v>
      </c>
      <c r="G24" s="1">
        <f>SUM(G20:G23)</f>
        <v>70.10000000000002</v>
      </c>
    </row>
    <row r="26" spans="1:7" ht="12.75">
      <c r="A26" s="160" t="s">
        <v>183</v>
      </c>
      <c r="B26" s="160"/>
      <c r="C26" s="82" t="str">
        <f>C5</f>
        <v>2008/09</v>
      </c>
      <c r="D26" s="82" t="str">
        <f>D5</f>
        <v>2009/10</v>
      </c>
      <c r="E26" s="82" t="str">
        <f>E5</f>
        <v>2010/11</v>
      </c>
      <c r="F26" s="82" t="str">
        <f>F5</f>
        <v>2011/12</v>
      </c>
      <c r="G26" s="82" t="str">
        <f>G5</f>
        <v>2012/13</v>
      </c>
    </row>
    <row r="27" spans="1:7" ht="12.75">
      <c r="A27" s="80" t="str">
        <f>A6</f>
        <v>United States</v>
      </c>
      <c r="B27" s="80"/>
      <c r="C27" s="1">
        <f>C58</f>
        <v>5</v>
      </c>
      <c r="D27" s="1">
        <f>D58</f>
        <v>5</v>
      </c>
      <c r="E27" s="1">
        <f>E58</f>
        <v>5</v>
      </c>
      <c r="F27" s="1">
        <f>F58</f>
        <v>5</v>
      </c>
      <c r="G27" s="1">
        <f>G58</f>
        <v>5</v>
      </c>
    </row>
    <row r="28" spans="1:7" ht="12.75">
      <c r="A28" s="80" t="str">
        <f>A7</f>
        <v>Europe</v>
      </c>
      <c r="B28" s="80"/>
      <c r="C28" s="1">
        <f>C63</f>
        <v>5</v>
      </c>
      <c r="D28" s="1">
        <f>D63</f>
        <v>5</v>
      </c>
      <c r="E28" s="1">
        <f>E63</f>
        <v>5</v>
      </c>
      <c r="F28" s="1">
        <f>F63</f>
        <v>5</v>
      </c>
      <c r="G28" s="1">
        <f>G63</f>
        <v>5</v>
      </c>
    </row>
    <row r="29" spans="1:7" ht="12.75">
      <c r="A29" s="80" t="str">
        <f>A8</f>
        <v>Asia</v>
      </c>
      <c r="B29" s="80"/>
      <c r="C29" s="1">
        <f>C68</f>
        <v>5</v>
      </c>
      <c r="D29" s="1">
        <f>D68</f>
        <v>5</v>
      </c>
      <c r="E29" s="1">
        <f>E68</f>
        <v>5</v>
      </c>
      <c r="F29" s="1">
        <f>F68</f>
        <v>125</v>
      </c>
      <c r="G29" s="1">
        <f>G68</f>
        <v>250</v>
      </c>
    </row>
    <row r="30" spans="1:7" ht="12.75">
      <c r="A30" s="80" t="str">
        <f>A9</f>
        <v>Rest of the world</v>
      </c>
      <c r="B30" s="80"/>
      <c r="C30" s="118">
        <f>C73</f>
        <v>5</v>
      </c>
      <c r="D30" s="118">
        <f>D73</f>
        <v>5</v>
      </c>
      <c r="E30" s="118">
        <f>E73</f>
        <v>5</v>
      </c>
      <c r="F30" s="118">
        <f>F73</f>
        <v>100</v>
      </c>
      <c r="G30" s="118">
        <f>G73</f>
        <v>250</v>
      </c>
    </row>
    <row r="31" spans="1:7" ht="12.75">
      <c r="A31" s="110" t="s">
        <v>54</v>
      </c>
      <c r="B31" s="80"/>
      <c r="C31" s="1">
        <f>SUM(C27:C30)</f>
        <v>20</v>
      </c>
      <c r="D31" s="1">
        <f>SUM(D27:D30)</f>
        <v>20</v>
      </c>
      <c r="E31" s="1">
        <f>SUM(E27:E30)</f>
        <v>20</v>
      </c>
      <c r="F31" s="1">
        <f>SUM(F27:F30)</f>
        <v>235</v>
      </c>
      <c r="G31" s="1">
        <f>SUM(G27:G30)</f>
        <v>510</v>
      </c>
    </row>
    <row r="33" spans="1:7" ht="12.75">
      <c r="A33" s="160" t="s">
        <v>184</v>
      </c>
      <c r="B33" s="160"/>
      <c r="C33" s="82" t="str">
        <f>C5</f>
        <v>2008/09</v>
      </c>
      <c r="D33" s="82" t="str">
        <f>D5</f>
        <v>2009/10</v>
      </c>
      <c r="E33" s="82" t="str">
        <f>E5</f>
        <v>2010/11</v>
      </c>
      <c r="F33" s="82" t="str">
        <f>F5</f>
        <v>2011/12</v>
      </c>
      <c r="G33" s="82" t="str">
        <f>G5</f>
        <v>2012/13</v>
      </c>
    </row>
    <row r="34" spans="1:7" ht="12.75">
      <c r="A34" s="80" t="str">
        <f>A6</f>
        <v>United States</v>
      </c>
      <c r="B34" s="80"/>
      <c r="C34" s="1">
        <f>C59</f>
        <v>1</v>
      </c>
      <c r="D34" s="1">
        <f>D59</f>
        <v>2</v>
      </c>
      <c r="E34" s="1">
        <f>E59</f>
        <v>3</v>
      </c>
      <c r="F34" s="1">
        <f>F59</f>
        <v>4</v>
      </c>
      <c r="G34" s="1">
        <f>G59</f>
        <v>5</v>
      </c>
    </row>
    <row r="35" spans="1:7" ht="12.75">
      <c r="A35" s="80" t="str">
        <f>A7</f>
        <v>Europe</v>
      </c>
      <c r="B35" s="80"/>
      <c r="C35" s="1">
        <f>C64</f>
        <v>1</v>
      </c>
      <c r="D35" s="1">
        <f>D64</f>
        <v>2</v>
      </c>
      <c r="E35" s="1">
        <f>E64</f>
        <v>3</v>
      </c>
      <c r="F35" s="1">
        <f>F64</f>
        <v>4</v>
      </c>
      <c r="G35" s="1">
        <f>G64</f>
        <v>5</v>
      </c>
    </row>
    <row r="36" spans="1:7" ht="12.75">
      <c r="A36" s="80" t="str">
        <f>A8</f>
        <v>Asia</v>
      </c>
      <c r="B36" s="80"/>
      <c r="C36" s="1">
        <f>C69</f>
        <v>1</v>
      </c>
      <c r="D36" s="1">
        <f>D69</f>
        <v>2</v>
      </c>
      <c r="E36" s="1">
        <f>E69</f>
        <v>3</v>
      </c>
      <c r="F36" s="1">
        <f>F69</f>
        <v>28</v>
      </c>
      <c r="G36" s="1">
        <f>G69</f>
        <v>78</v>
      </c>
    </row>
    <row r="37" spans="1:7" ht="12.75">
      <c r="A37" s="80" t="str">
        <f>A9</f>
        <v>Rest of the world</v>
      </c>
      <c r="B37" s="80"/>
      <c r="C37" s="118">
        <f>C74</f>
        <v>1</v>
      </c>
      <c r="D37" s="118">
        <f>D74</f>
        <v>2</v>
      </c>
      <c r="E37" s="118">
        <f>E74</f>
        <v>3</v>
      </c>
      <c r="F37" s="118">
        <f>F74</f>
        <v>23</v>
      </c>
      <c r="G37" s="118">
        <f>G74</f>
        <v>73</v>
      </c>
    </row>
    <row r="38" spans="1:7" ht="12.75">
      <c r="A38" s="110" t="s">
        <v>54</v>
      </c>
      <c r="B38" s="80"/>
      <c r="C38" s="1">
        <f>SUM(C34:C37)</f>
        <v>4</v>
      </c>
      <c r="D38" s="1">
        <f>SUM(D34:D37)</f>
        <v>8</v>
      </c>
      <c r="E38" s="1">
        <f>SUM(E34:E37)</f>
        <v>12</v>
      </c>
      <c r="F38" s="1">
        <f>SUM(F34:F37)</f>
        <v>59</v>
      </c>
      <c r="G38" s="1">
        <f>SUM(G34:G37)</f>
        <v>161</v>
      </c>
    </row>
    <row r="39" spans="1:2" ht="12.75">
      <c r="A39" s="110"/>
      <c r="B39" s="80"/>
    </row>
    <row r="40" spans="1:7" ht="12.75">
      <c r="A40" s="160" t="s">
        <v>36</v>
      </c>
      <c r="B40" s="160"/>
      <c r="C40" s="82" t="str">
        <f>C5</f>
        <v>2008/09</v>
      </c>
      <c r="D40" s="82" t="str">
        <f>D5</f>
        <v>2009/10</v>
      </c>
      <c r="E40" s="82" t="str">
        <f>E5</f>
        <v>2010/11</v>
      </c>
      <c r="F40" s="82" t="str">
        <f>F5</f>
        <v>2011/12</v>
      </c>
      <c r="G40" s="82" t="str">
        <f>G5</f>
        <v>2012/13</v>
      </c>
    </row>
    <row r="41" spans="1:7" ht="12.75">
      <c r="A41" s="80" t="str">
        <f>A6</f>
        <v>United States</v>
      </c>
      <c r="B41" s="80"/>
      <c r="C41" s="1">
        <f>C107</f>
        <v>3</v>
      </c>
      <c r="D41" s="1">
        <f>D107</f>
        <v>3</v>
      </c>
      <c r="E41" s="1">
        <f>E107</f>
        <v>3</v>
      </c>
      <c r="F41" s="1">
        <f>F107</f>
        <v>3</v>
      </c>
      <c r="G41" s="1">
        <f>G107</f>
        <v>3</v>
      </c>
    </row>
    <row r="42" spans="1:7" ht="12.75">
      <c r="A42" s="80" t="str">
        <f>A7</f>
        <v>Europe</v>
      </c>
      <c r="B42" s="80"/>
      <c r="C42" s="1">
        <f>C108</f>
        <v>4.5</v>
      </c>
      <c r="D42" s="1">
        <f>D108</f>
        <v>4.5</v>
      </c>
      <c r="E42" s="1">
        <f>E108</f>
        <v>4.5</v>
      </c>
      <c r="F42" s="1">
        <f>F108</f>
        <v>4.5</v>
      </c>
      <c r="G42" s="1">
        <f>G108</f>
        <v>4.5</v>
      </c>
    </row>
    <row r="43" spans="1:7" ht="12.75">
      <c r="A43" s="80" t="str">
        <f>A8</f>
        <v>Asia</v>
      </c>
      <c r="B43" s="80"/>
      <c r="C43" s="1">
        <f>C109</f>
        <v>4.5</v>
      </c>
      <c r="D43" s="1">
        <f>D109</f>
        <v>4.5</v>
      </c>
      <c r="E43" s="1">
        <f>E109</f>
        <v>4.5</v>
      </c>
      <c r="F43" s="1">
        <f>F109</f>
        <v>112.5</v>
      </c>
      <c r="G43" s="1">
        <f>G109</f>
        <v>225</v>
      </c>
    </row>
    <row r="44" spans="1:7" ht="12.75">
      <c r="A44" s="80" t="str">
        <f>A9</f>
        <v>Rest of the world</v>
      </c>
      <c r="B44" s="80"/>
      <c r="C44" s="118">
        <f>C110</f>
        <v>4.5</v>
      </c>
      <c r="D44" s="118">
        <f>D110</f>
        <v>4.5</v>
      </c>
      <c r="E44" s="118">
        <f>E110</f>
        <v>4.5</v>
      </c>
      <c r="F44" s="118">
        <f>F110</f>
        <v>90</v>
      </c>
      <c r="G44" s="118">
        <f>G110</f>
        <v>225</v>
      </c>
    </row>
    <row r="45" spans="1:7" ht="12.75">
      <c r="A45" s="110" t="s">
        <v>54</v>
      </c>
      <c r="B45" s="80"/>
      <c r="C45" s="1">
        <f>SUM(C41:C44)</f>
        <v>16.5</v>
      </c>
      <c r="D45" s="1">
        <f>SUM(D41:D44)</f>
        <v>16.5</v>
      </c>
      <c r="E45" s="1">
        <f>SUM(E41:E44)</f>
        <v>16.5</v>
      </c>
      <c r="F45" s="1">
        <f>SUM(F41:F44)</f>
        <v>210</v>
      </c>
      <c r="G45" s="1">
        <f>SUM(G41:G44)</f>
        <v>457.5</v>
      </c>
    </row>
    <row r="46" spans="1:2" ht="12.75">
      <c r="A46" s="110"/>
      <c r="B46" s="80"/>
    </row>
    <row r="47" spans="1:7" ht="12.75">
      <c r="A47" s="160" t="s">
        <v>37</v>
      </c>
      <c r="B47" s="160"/>
      <c r="C47" s="82" t="str">
        <f>C5</f>
        <v>2008/09</v>
      </c>
      <c r="D47" s="82" t="str">
        <f>D5</f>
        <v>2009/10</v>
      </c>
      <c r="E47" s="82" t="str">
        <f>E5</f>
        <v>2010/11</v>
      </c>
      <c r="F47" s="82" t="str">
        <f>F5</f>
        <v>2011/12</v>
      </c>
      <c r="G47" s="82" t="str">
        <f>G5</f>
        <v>2012/13</v>
      </c>
    </row>
    <row r="48" spans="1:7" ht="12.75">
      <c r="A48" s="80" t="str">
        <f>A27</f>
        <v>United States</v>
      </c>
      <c r="B48" s="80"/>
      <c r="C48" s="1">
        <f>C114</f>
        <v>0.6</v>
      </c>
      <c r="D48" s="1">
        <f>D114</f>
        <v>1.2</v>
      </c>
      <c r="E48" s="1">
        <f>E114</f>
        <v>1.7999999999999998</v>
      </c>
      <c r="F48" s="1">
        <f>F114</f>
        <v>2.4</v>
      </c>
      <c r="G48" s="1">
        <f>G114</f>
        <v>3</v>
      </c>
    </row>
    <row r="49" spans="1:7" ht="12.75">
      <c r="A49" s="80" t="str">
        <f>A28</f>
        <v>Europe</v>
      </c>
      <c r="B49" s="80"/>
      <c r="C49" s="1">
        <f>C115</f>
        <v>0.9</v>
      </c>
      <c r="D49" s="1">
        <f>D115</f>
        <v>1.8</v>
      </c>
      <c r="E49" s="1">
        <f>E115</f>
        <v>2.7</v>
      </c>
      <c r="F49" s="1">
        <f>F115</f>
        <v>3.6</v>
      </c>
      <c r="G49" s="1">
        <f>G115</f>
        <v>4.5</v>
      </c>
    </row>
    <row r="50" spans="1:7" ht="12.75">
      <c r="A50" s="80" t="str">
        <f>A29</f>
        <v>Asia</v>
      </c>
      <c r="B50" s="80"/>
      <c r="C50" s="1">
        <f>C116</f>
        <v>0.9</v>
      </c>
      <c r="D50" s="1">
        <f>D116</f>
        <v>1.8</v>
      </c>
      <c r="E50" s="1">
        <f>E116</f>
        <v>2.7</v>
      </c>
      <c r="F50" s="1">
        <f>F116</f>
        <v>25.2</v>
      </c>
      <c r="G50" s="1">
        <f>G116</f>
        <v>70.2</v>
      </c>
    </row>
    <row r="51" spans="1:7" ht="12.75">
      <c r="A51" s="80" t="str">
        <f>A30</f>
        <v>Rest of the world</v>
      </c>
      <c r="B51" s="80"/>
      <c r="C51" s="118">
        <f>C117</f>
        <v>0.9</v>
      </c>
      <c r="D51" s="118">
        <f>D117</f>
        <v>1.8</v>
      </c>
      <c r="E51" s="118">
        <f>E117</f>
        <v>2.7</v>
      </c>
      <c r="F51" s="118">
        <f>F117</f>
        <v>20.7</v>
      </c>
      <c r="G51" s="118">
        <f>G117</f>
        <v>65.7</v>
      </c>
    </row>
    <row r="52" spans="1:7" ht="12.75">
      <c r="A52" s="110" t="s">
        <v>54</v>
      </c>
      <c r="B52" s="80"/>
      <c r="C52" s="1">
        <f>SUM(C48:C51)</f>
        <v>3.3000000000000003</v>
      </c>
      <c r="D52" s="1">
        <f>SUM(D48:D51)</f>
        <v>6.6000000000000005</v>
      </c>
      <c r="E52" s="1">
        <f>SUM(E48:E51)</f>
        <v>9.900000000000002</v>
      </c>
      <c r="F52" s="1">
        <f>SUM(F48:F51)</f>
        <v>51.9</v>
      </c>
      <c r="G52" s="1">
        <f>SUM(G48:G51)</f>
        <v>143.4</v>
      </c>
    </row>
    <row r="53" ht="17.25">
      <c r="A53" s="2" t="str">
        <f>A1</f>
        <v>ABC Company Limited</v>
      </c>
    </row>
    <row r="54" ht="17.25">
      <c r="A54" s="2" t="str">
        <f>A2</f>
        <v>Service 1</v>
      </c>
    </row>
    <row r="55" ht="15">
      <c r="A55" s="119" t="s">
        <v>185</v>
      </c>
    </row>
    <row r="56" spans="1:7" ht="12.75">
      <c r="A56" s="8"/>
      <c r="B56" s="8"/>
      <c r="C56" s="198" t="str">
        <f>C5</f>
        <v>2008/09</v>
      </c>
      <c r="D56" s="198" t="str">
        <f>D5</f>
        <v>2009/10</v>
      </c>
      <c r="E56" s="198" t="str">
        <f>E5</f>
        <v>2010/11</v>
      </c>
      <c r="F56" s="198" t="str">
        <f>F5</f>
        <v>2011/12</v>
      </c>
      <c r="G56" s="198" t="str">
        <f>G5</f>
        <v>2012/13</v>
      </c>
    </row>
    <row r="57" spans="1:11" s="10" customFormat="1" ht="12.75">
      <c r="A57" s="8" t="str">
        <f>A6</f>
        <v>United States</v>
      </c>
      <c r="B57" s="8"/>
      <c r="C57" s="199"/>
      <c r="D57" s="199"/>
      <c r="E57" s="199"/>
      <c r="F57" s="199"/>
      <c r="G57" s="199"/>
      <c r="H57" s="104"/>
      <c r="I57" s="104"/>
      <c r="J57" s="104"/>
      <c r="K57" s="104"/>
    </row>
    <row r="58" spans="1:11" s="10" customFormat="1" ht="12.75">
      <c r="A58" s="80" t="s">
        <v>34</v>
      </c>
      <c r="B58" s="80"/>
      <c r="C58" s="77">
        <f>C86</f>
        <v>5</v>
      </c>
      <c r="D58" s="77">
        <f>D86</f>
        <v>5</v>
      </c>
      <c r="E58" s="77">
        <f>E86</f>
        <v>5</v>
      </c>
      <c r="F58" s="77">
        <f>F86</f>
        <v>5</v>
      </c>
      <c r="G58" s="77">
        <f>G86</f>
        <v>5</v>
      </c>
      <c r="H58" s="104"/>
      <c r="I58" s="104"/>
      <c r="J58" s="104"/>
      <c r="K58" s="104"/>
    </row>
    <row r="59" spans="1:11" s="10" customFormat="1" ht="12.75">
      <c r="A59" s="80" t="s">
        <v>35</v>
      </c>
      <c r="B59" s="80"/>
      <c r="C59" s="211">
        <f>C93</f>
        <v>1</v>
      </c>
      <c r="D59" s="211">
        <f>D93</f>
        <v>2</v>
      </c>
      <c r="E59" s="211">
        <f>E93</f>
        <v>3</v>
      </c>
      <c r="F59" s="211">
        <f>F93</f>
        <v>4</v>
      </c>
      <c r="G59" s="211">
        <f>G93</f>
        <v>5</v>
      </c>
      <c r="H59" s="104"/>
      <c r="I59" s="104"/>
      <c r="J59" s="104"/>
      <c r="K59" s="104"/>
    </row>
    <row r="60" spans="1:11" s="79" customFormat="1" ht="12.75">
      <c r="A60" s="71" t="s">
        <v>54</v>
      </c>
      <c r="B60" s="71"/>
      <c r="C60" s="77">
        <f>SUM(C58:C59)</f>
        <v>6</v>
      </c>
      <c r="D60" s="77">
        <f>SUM(D58:D59)</f>
        <v>7</v>
      </c>
      <c r="E60" s="77">
        <f>SUM(E58:E59)</f>
        <v>8</v>
      </c>
      <c r="F60" s="77">
        <f>SUM(F58:F59)</f>
        <v>9</v>
      </c>
      <c r="G60" s="77">
        <f>SUM(G58:G59)</f>
        <v>10</v>
      </c>
      <c r="H60" s="91"/>
      <c r="I60" s="91"/>
      <c r="J60" s="91"/>
      <c r="K60" s="91"/>
    </row>
    <row r="61" spans="1:11" s="79" customFormat="1" ht="12.75">
      <c r="A61" s="1"/>
      <c r="B61" s="1"/>
      <c r="C61" s="64"/>
      <c r="D61" s="64"/>
      <c r="E61" s="64"/>
      <c r="F61" s="64"/>
      <c r="G61" s="64"/>
      <c r="H61" s="91"/>
      <c r="I61" s="91"/>
      <c r="J61" s="91"/>
      <c r="K61" s="91"/>
    </row>
    <row r="62" spans="1:11" s="79" customFormat="1" ht="12.75">
      <c r="A62" s="8" t="str">
        <f>A7</f>
        <v>Europe</v>
      </c>
      <c r="B62" s="8"/>
      <c r="C62" s="76"/>
      <c r="D62" s="76"/>
      <c r="E62" s="76"/>
      <c r="F62" s="76"/>
      <c r="G62" s="76"/>
      <c r="H62" s="91"/>
      <c r="I62" s="91"/>
      <c r="J62" s="91"/>
      <c r="K62" s="91"/>
    </row>
    <row r="63" spans="1:11" s="10" customFormat="1" ht="12.75">
      <c r="A63" s="80" t="str">
        <f>A58</f>
        <v>Non-recurring revenue</v>
      </c>
      <c r="B63" s="80"/>
      <c r="C63" s="77">
        <f>C87</f>
        <v>5</v>
      </c>
      <c r="D63" s="77">
        <f>D87</f>
        <v>5</v>
      </c>
      <c r="E63" s="77">
        <f>E87</f>
        <v>5</v>
      </c>
      <c r="F63" s="77">
        <f>F87</f>
        <v>5</v>
      </c>
      <c r="G63" s="77">
        <f>G87</f>
        <v>5</v>
      </c>
      <c r="H63" s="104"/>
      <c r="I63" s="104"/>
      <c r="J63" s="104"/>
      <c r="K63" s="104"/>
    </row>
    <row r="64" spans="1:11" s="79" customFormat="1" ht="12.75">
      <c r="A64" s="80" t="str">
        <f>A59</f>
        <v>Recurring revenue</v>
      </c>
      <c r="B64" s="80"/>
      <c r="C64" s="211">
        <f>C94</f>
        <v>1</v>
      </c>
      <c r="D64" s="211">
        <f>D94</f>
        <v>2</v>
      </c>
      <c r="E64" s="211">
        <f>E94</f>
        <v>3</v>
      </c>
      <c r="F64" s="211">
        <f>F94</f>
        <v>4</v>
      </c>
      <c r="G64" s="211">
        <f>G94</f>
        <v>5</v>
      </c>
      <c r="H64" s="91"/>
      <c r="I64" s="91"/>
      <c r="J64" s="91"/>
      <c r="K64" s="91"/>
    </row>
    <row r="65" spans="1:11" s="10" customFormat="1" ht="12.75">
      <c r="A65" s="71" t="s">
        <v>54</v>
      </c>
      <c r="B65" s="71"/>
      <c r="C65" s="77">
        <f>SUM(C63:C64)</f>
        <v>6</v>
      </c>
      <c r="D65" s="77">
        <f>SUM(D63:D64)</f>
        <v>7</v>
      </c>
      <c r="E65" s="77">
        <f>SUM(E63:E64)</f>
        <v>8</v>
      </c>
      <c r="F65" s="77">
        <f>SUM(F63:F64)</f>
        <v>9</v>
      </c>
      <c r="G65" s="77">
        <f>SUM(G63:G64)</f>
        <v>10</v>
      </c>
      <c r="H65" s="104"/>
      <c r="I65" s="104"/>
      <c r="J65" s="104"/>
      <c r="K65" s="104"/>
    </row>
    <row r="66" spans="1:11" s="79" customFormat="1" ht="12.75">
      <c r="A66" s="80"/>
      <c r="B66" s="80"/>
      <c r="C66" s="77"/>
      <c r="D66" s="77"/>
      <c r="E66" s="77"/>
      <c r="F66" s="77"/>
      <c r="G66" s="77"/>
      <c r="H66" s="91"/>
      <c r="I66" s="91"/>
      <c r="J66" s="91"/>
      <c r="K66" s="91"/>
    </row>
    <row r="67" spans="1:11" s="79" customFormat="1" ht="12.75">
      <c r="A67" s="8" t="str">
        <f>A8</f>
        <v>Asia</v>
      </c>
      <c r="B67" s="8"/>
      <c r="C67" s="76"/>
      <c r="D67" s="76"/>
      <c r="E67" s="76"/>
      <c r="F67" s="76"/>
      <c r="G67" s="76"/>
      <c r="H67" s="91"/>
      <c r="I67" s="91"/>
      <c r="J67" s="91"/>
      <c r="K67" s="91"/>
    </row>
    <row r="68" spans="1:11" s="79" customFormat="1" ht="12.75">
      <c r="A68" s="80" t="str">
        <f>A58</f>
        <v>Non-recurring revenue</v>
      </c>
      <c r="B68" s="80"/>
      <c r="C68" s="77">
        <f>C88</f>
        <v>5</v>
      </c>
      <c r="D68" s="77">
        <f>D88</f>
        <v>5</v>
      </c>
      <c r="E68" s="77">
        <f>E88</f>
        <v>5</v>
      </c>
      <c r="F68" s="77">
        <f>F88</f>
        <v>125</v>
      </c>
      <c r="G68" s="77">
        <f>G88</f>
        <v>250</v>
      </c>
      <c r="H68" s="91"/>
      <c r="I68" s="91"/>
      <c r="J68" s="91"/>
      <c r="K68" s="91"/>
    </row>
    <row r="69" spans="1:7" ht="12.75">
      <c r="A69" s="80" t="str">
        <f>A59</f>
        <v>Recurring revenue</v>
      </c>
      <c r="B69" s="80"/>
      <c r="C69" s="211">
        <f>C95</f>
        <v>1</v>
      </c>
      <c r="D69" s="211">
        <f>D95</f>
        <v>2</v>
      </c>
      <c r="E69" s="211">
        <f>E95</f>
        <v>3</v>
      </c>
      <c r="F69" s="211">
        <f>F95</f>
        <v>28</v>
      </c>
      <c r="G69" s="211">
        <f>G95</f>
        <v>78</v>
      </c>
    </row>
    <row r="70" spans="1:11" s="79" customFormat="1" ht="12.75">
      <c r="A70" s="82" t="s">
        <v>54</v>
      </c>
      <c r="B70" s="82"/>
      <c r="C70" s="77">
        <f>SUM(C68:C69)</f>
        <v>6</v>
      </c>
      <c r="D70" s="77">
        <f>SUM(D68:D69)</f>
        <v>7</v>
      </c>
      <c r="E70" s="77">
        <f>SUM(E68:E69)</f>
        <v>8</v>
      </c>
      <c r="F70" s="77">
        <f>SUM(F68:F69)</f>
        <v>153</v>
      </c>
      <c r="G70" s="77">
        <f>SUM(G68:G69)</f>
        <v>328</v>
      </c>
      <c r="H70" s="91"/>
      <c r="I70" s="91"/>
      <c r="J70" s="91"/>
      <c r="K70" s="91"/>
    </row>
    <row r="71" spans="1:7" ht="12.75">
      <c r="A71" s="82"/>
      <c r="B71" s="82"/>
      <c r="C71" s="77"/>
      <c r="D71" s="77"/>
      <c r="E71" s="77"/>
      <c r="F71" s="77"/>
      <c r="G71" s="77"/>
    </row>
    <row r="72" spans="1:11" s="10" customFormat="1" ht="12.75">
      <c r="A72" s="8" t="str">
        <f>A9</f>
        <v>Rest of the world</v>
      </c>
      <c r="B72" s="8"/>
      <c r="C72" s="76"/>
      <c r="D72" s="76"/>
      <c r="E72" s="76"/>
      <c r="F72" s="76"/>
      <c r="G72" s="76"/>
      <c r="H72" s="104"/>
      <c r="I72" s="104"/>
      <c r="J72" s="104"/>
      <c r="K72" s="104"/>
    </row>
    <row r="73" spans="1:7" ht="12.75">
      <c r="A73" s="80" t="str">
        <f>A58</f>
        <v>Non-recurring revenue</v>
      </c>
      <c r="B73" s="80"/>
      <c r="C73" s="77">
        <f>C89</f>
        <v>5</v>
      </c>
      <c r="D73" s="77">
        <f>D89</f>
        <v>5</v>
      </c>
      <c r="E73" s="77">
        <f>E89</f>
        <v>5</v>
      </c>
      <c r="F73" s="77">
        <f>F89</f>
        <v>100</v>
      </c>
      <c r="G73" s="77">
        <f>G89</f>
        <v>250</v>
      </c>
    </row>
    <row r="74" spans="1:11" s="10" customFormat="1" ht="12.75">
      <c r="A74" s="80" t="str">
        <f>A59</f>
        <v>Recurring revenue</v>
      </c>
      <c r="B74" s="80"/>
      <c r="C74" s="211">
        <f>C96</f>
        <v>1</v>
      </c>
      <c r="D74" s="211">
        <f>D96</f>
        <v>2</v>
      </c>
      <c r="E74" s="211">
        <f>E96</f>
        <v>3</v>
      </c>
      <c r="F74" s="211">
        <f>F96</f>
        <v>23</v>
      </c>
      <c r="G74" s="211">
        <f>G96</f>
        <v>73</v>
      </c>
      <c r="H74" s="104"/>
      <c r="I74" s="104"/>
      <c r="J74" s="104"/>
      <c r="K74" s="104"/>
    </row>
    <row r="75" spans="1:11" s="79" customFormat="1" ht="12.75">
      <c r="A75" s="80"/>
      <c r="B75" s="80"/>
      <c r="C75" s="77">
        <f>SUM(C73:C74)</f>
        <v>6</v>
      </c>
      <c r="D75" s="77">
        <f>SUM(D73:D74)</f>
        <v>7</v>
      </c>
      <c r="E75" s="77">
        <f>SUM(E73:E74)</f>
        <v>8</v>
      </c>
      <c r="F75" s="77">
        <f>SUM(F73:F74)</f>
        <v>123</v>
      </c>
      <c r="G75" s="77">
        <f>SUM(G73:G74)</f>
        <v>323</v>
      </c>
      <c r="H75" s="91"/>
      <c r="I75" s="91"/>
      <c r="J75" s="91"/>
      <c r="K75" s="91"/>
    </row>
    <row r="76" spans="1:11" s="79" customFormat="1" ht="12.75">
      <c r="A76" s="80"/>
      <c r="B76" s="80"/>
      <c r="C76" s="77"/>
      <c r="D76" s="77"/>
      <c r="E76" s="77"/>
      <c r="F76" s="77"/>
      <c r="G76" s="77"/>
      <c r="H76" s="91"/>
      <c r="I76" s="91"/>
      <c r="J76" s="91"/>
      <c r="K76" s="91"/>
    </row>
    <row r="77" spans="1:11" s="10" customFormat="1" ht="12.75">
      <c r="A77" s="8" t="str">
        <f>A10</f>
        <v>Total</v>
      </c>
      <c r="B77" s="8"/>
      <c r="C77" s="76"/>
      <c r="D77" s="76"/>
      <c r="E77" s="76"/>
      <c r="F77" s="76"/>
      <c r="G77" s="76"/>
      <c r="H77" s="104"/>
      <c r="I77" s="104"/>
      <c r="J77" s="104"/>
      <c r="K77" s="104"/>
    </row>
    <row r="78" spans="1:7" ht="12.75">
      <c r="A78" s="80" t="str">
        <f>A63</f>
        <v>Non-recurring revenue</v>
      </c>
      <c r="B78" s="80"/>
      <c r="C78" s="77">
        <f>C58+C63+C68+C73</f>
        <v>20</v>
      </c>
      <c r="D78" s="77">
        <f>D58+D63+D68+D73</f>
        <v>20</v>
      </c>
      <c r="E78" s="77">
        <f>E58+E63+E68+E73</f>
        <v>20</v>
      </c>
      <c r="F78" s="77">
        <f>F58+F63+F68+F73</f>
        <v>235</v>
      </c>
      <c r="G78" s="77">
        <f>G58+G63+G68+G73</f>
        <v>510</v>
      </c>
    </row>
    <row r="79" spans="1:11" s="10" customFormat="1" ht="12.75">
      <c r="A79" s="80" t="str">
        <f>A64</f>
        <v>Recurring revenue</v>
      </c>
      <c r="B79" s="80"/>
      <c r="C79" s="211">
        <f>C59+C64+C69+C74</f>
        <v>4</v>
      </c>
      <c r="D79" s="211">
        <f>D59+D64+D69+D74</f>
        <v>8</v>
      </c>
      <c r="E79" s="211">
        <f>E59+E64+E69+E74</f>
        <v>12</v>
      </c>
      <c r="F79" s="211">
        <f>F59+F64+F69+F74</f>
        <v>59</v>
      </c>
      <c r="G79" s="211">
        <f>G59+G64+G69+G74</f>
        <v>161</v>
      </c>
      <c r="H79" s="104"/>
      <c r="I79" s="104"/>
      <c r="J79" s="104"/>
      <c r="K79" s="104"/>
    </row>
    <row r="80" spans="1:7" ht="12.75">
      <c r="A80" s="82" t="s">
        <v>54</v>
      </c>
      <c r="B80" s="82"/>
      <c r="C80" s="77">
        <f>SUM(C78:C79)</f>
        <v>24</v>
      </c>
      <c r="D80" s="77">
        <f>SUM(D78:D79)</f>
        <v>28</v>
      </c>
      <c r="E80" s="77">
        <f>SUM(E78:E79)</f>
        <v>32</v>
      </c>
      <c r="F80" s="77">
        <f>SUM(F78:F79)</f>
        <v>294</v>
      </c>
      <c r="G80" s="77">
        <f>SUM(G78:G79)</f>
        <v>671</v>
      </c>
    </row>
    <row r="81" spans="1:11" s="79" customFormat="1" ht="17.25">
      <c r="A81" s="65" t="str">
        <f>A1</f>
        <v>ABC Company Limited</v>
      </c>
      <c r="B81" s="65"/>
      <c r="C81" s="200"/>
      <c r="D81" s="200"/>
      <c r="E81" s="200"/>
      <c r="F81" s="200"/>
      <c r="G81" s="200"/>
      <c r="H81" s="78"/>
      <c r="I81" s="78"/>
      <c r="J81" s="78"/>
      <c r="K81" s="78"/>
    </row>
    <row r="82" spans="1:11" s="79" customFormat="1" ht="15">
      <c r="A82" s="4" t="str">
        <f>A2</f>
        <v>Service 1</v>
      </c>
      <c r="B82" s="8"/>
      <c r="C82" s="201"/>
      <c r="D82" s="201"/>
      <c r="E82" s="201"/>
      <c r="F82" s="201"/>
      <c r="G82" s="201"/>
      <c r="H82" s="78"/>
      <c r="I82" s="78"/>
      <c r="J82" s="78"/>
      <c r="K82" s="78"/>
    </row>
    <row r="83" spans="1:11" s="79" customFormat="1" ht="13.5">
      <c r="A83" s="8" t="s">
        <v>190</v>
      </c>
      <c r="B83" s="8"/>
      <c r="C83" s="201"/>
      <c r="D83" s="201"/>
      <c r="E83" s="201"/>
      <c r="F83" s="201"/>
      <c r="G83" s="201"/>
      <c r="H83" s="78"/>
      <c r="I83" s="78"/>
      <c r="J83" s="78"/>
      <c r="K83" s="78"/>
    </row>
    <row r="84" spans="1:7" ht="12.75">
      <c r="A84" s="8"/>
      <c r="B84" s="8"/>
      <c r="C84" s="201"/>
      <c r="D84" s="201"/>
      <c r="E84" s="201"/>
      <c r="F84" s="201"/>
      <c r="G84" s="201"/>
    </row>
    <row r="85" spans="1:11" s="79" customFormat="1" ht="13.5">
      <c r="A85" s="8" t="s">
        <v>34</v>
      </c>
      <c r="B85" s="8"/>
      <c r="C85" s="199" t="str">
        <f>C5</f>
        <v>2008/09</v>
      </c>
      <c r="D85" s="199" t="str">
        <f>D5</f>
        <v>2009/10</v>
      </c>
      <c r="E85" s="199" t="str">
        <f>E5</f>
        <v>2010/11</v>
      </c>
      <c r="F85" s="199" t="str">
        <f>F5</f>
        <v>2011/12</v>
      </c>
      <c r="G85" s="199" t="str">
        <f>G5</f>
        <v>2012/13</v>
      </c>
      <c r="H85" s="78"/>
      <c r="I85" s="78"/>
      <c r="J85" s="78"/>
      <c r="K85" s="78"/>
    </row>
    <row r="86" spans="1:7" ht="12.75">
      <c r="A86" s="80" t="str">
        <f>A6</f>
        <v>United States</v>
      </c>
      <c r="B86" s="8"/>
      <c r="C86" s="205">
        <f>'Business activity'!C27*Assumptions!C158</f>
        <v>5</v>
      </c>
      <c r="D86" s="205">
        <f>'Business activity'!D27*Assumptions!D158</f>
        <v>5</v>
      </c>
      <c r="E86" s="205">
        <f>'Business activity'!E27*Assumptions!E158</f>
        <v>5</v>
      </c>
      <c r="F86" s="205">
        <f>'Business activity'!F27*Assumptions!F158</f>
        <v>5</v>
      </c>
      <c r="G86" s="205">
        <f>'Business activity'!G27*Assumptions!G158</f>
        <v>5</v>
      </c>
    </row>
    <row r="87" spans="1:11" s="10" customFormat="1" ht="13.5">
      <c r="A87" s="80" t="str">
        <f>A7</f>
        <v>Europe</v>
      </c>
      <c r="B87" s="80"/>
      <c r="C87" s="205">
        <f>'Business activity'!C28*Assumptions!C159</f>
        <v>5</v>
      </c>
      <c r="D87" s="205">
        <f>'Business activity'!D28*Assumptions!D159</f>
        <v>5</v>
      </c>
      <c r="E87" s="205">
        <f>'Business activity'!E28*Assumptions!E159</f>
        <v>5</v>
      </c>
      <c r="F87" s="205">
        <f>'Business activity'!F28*Assumptions!F159</f>
        <v>5</v>
      </c>
      <c r="G87" s="205">
        <f>'Business activity'!G28*Assumptions!G159</f>
        <v>5</v>
      </c>
      <c r="H87" s="69"/>
      <c r="I87" s="69"/>
      <c r="J87" s="69"/>
      <c r="K87" s="69"/>
    </row>
    <row r="88" spans="1:11" s="79" customFormat="1" ht="13.5">
      <c r="A88" s="80" t="str">
        <f>A8</f>
        <v>Asia</v>
      </c>
      <c r="B88" s="80"/>
      <c r="C88" s="205">
        <f>'Business activity'!C29*Assumptions!C160</f>
        <v>5</v>
      </c>
      <c r="D88" s="205">
        <f>'Business activity'!D29*Assumptions!D160</f>
        <v>5</v>
      </c>
      <c r="E88" s="205">
        <f>'Business activity'!E29*Assumptions!E160</f>
        <v>5</v>
      </c>
      <c r="F88" s="205">
        <f>'Business activity'!F29*Assumptions!F160</f>
        <v>125</v>
      </c>
      <c r="G88" s="205">
        <f>'Business activity'!G29*Assumptions!G160</f>
        <v>250</v>
      </c>
      <c r="H88" s="78"/>
      <c r="I88" s="78"/>
      <c r="J88" s="78"/>
      <c r="K88" s="78"/>
    </row>
    <row r="89" spans="1:11" s="79" customFormat="1" ht="13.5">
      <c r="A89" s="80" t="str">
        <f>A9</f>
        <v>Rest of the world</v>
      </c>
      <c r="B89" s="80"/>
      <c r="C89" s="206">
        <f>'Business activity'!C30*Assumptions!C161</f>
        <v>5</v>
      </c>
      <c r="D89" s="206">
        <f>'Business activity'!D30*Assumptions!D161</f>
        <v>5</v>
      </c>
      <c r="E89" s="206">
        <f>'Business activity'!E30*Assumptions!E161</f>
        <v>5</v>
      </c>
      <c r="F89" s="206">
        <f>'Business activity'!F30*Assumptions!F161</f>
        <v>100</v>
      </c>
      <c r="G89" s="206">
        <f>'Business activity'!G30*Assumptions!G161</f>
        <v>250</v>
      </c>
      <c r="H89" s="78"/>
      <c r="I89" s="78"/>
      <c r="J89" s="78"/>
      <c r="K89" s="78"/>
    </row>
    <row r="90" spans="1:7" ht="12.75">
      <c r="A90" s="110" t="s">
        <v>54</v>
      </c>
      <c r="B90" s="110"/>
      <c r="C90" s="205">
        <f>SUM(C86:C89)</f>
        <v>20</v>
      </c>
      <c r="D90" s="205">
        <f>SUM(D86:D89)</f>
        <v>20</v>
      </c>
      <c r="E90" s="205">
        <f>SUM(E86:E89)</f>
        <v>20</v>
      </c>
      <c r="F90" s="205">
        <f>SUM(F86:F89)</f>
        <v>235</v>
      </c>
      <c r="G90" s="205">
        <f>SUM(G86:G89)</f>
        <v>510</v>
      </c>
    </row>
    <row r="91" spans="1:11" s="79" customFormat="1" ht="13.5">
      <c r="A91" s="80"/>
      <c r="B91" s="80"/>
      <c r="C91" s="110"/>
      <c r="D91" s="110"/>
      <c r="E91" s="110"/>
      <c r="F91" s="110"/>
      <c r="G91" s="110"/>
      <c r="H91" s="78"/>
      <c r="I91" s="78"/>
      <c r="J91" s="78"/>
      <c r="K91" s="78"/>
    </row>
    <row r="92" spans="1:7" ht="12.75">
      <c r="A92" s="8" t="s">
        <v>35</v>
      </c>
      <c r="B92" s="8"/>
      <c r="C92" s="71"/>
      <c r="D92" s="71"/>
      <c r="E92" s="71"/>
      <c r="F92" s="71"/>
      <c r="G92" s="71"/>
    </row>
    <row r="93" spans="1:7" ht="12.75">
      <c r="A93" s="80" t="str">
        <f>A86</f>
        <v>United States</v>
      </c>
      <c r="B93" s="80"/>
      <c r="C93" s="205">
        <f>('Business activity'!B72*Assumptions!C164)+('Business activity'!C27*Assumptions!C164*Assumptions!C$49)</f>
        <v>1</v>
      </c>
      <c r="D93" s="205">
        <f>('Business activity'!C72*Assumptions!D164)+('Business activity'!D27*Assumptions!D164*Assumptions!D$49)</f>
        <v>2</v>
      </c>
      <c r="E93" s="205">
        <f>('Business activity'!D72*Assumptions!E164)+('Business activity'!E27*Assumptions!E164*Assumptions!E$49)</f>
        <v>3</v>
      </c>
      <c r="F93" s="205">
        <f>('Business activity'!E72*Assumptions!F164)+('Business activity'!F27*Assumptions!F164*Assumptions!F$49)</f>
        <v>4</v>
      </c>
      <c r="G93" s="205">
        <f>('Business activity'!F72*Assumptions!G164)+('Business activity'!G27*Assumptions!G164*Assumptions!G$49)</f>
        <v>5</v>
      </c>
    </row>
    <row r="94" spans="1:7" ht="12.75">
      <c r="A94" s="80" t="str">
        <f>A87</f>
        <v>Europe</v>
      </c>
      <c r="B94" s="80"/>
      <c r="C94" s="205">
        <f>('Business activity'!B73*Assumptions!C165)+('Business activity'!C28*Assumptions!C165*Assumptions!C$49)</f>
        <v>1</v>
      </c>
      <c r="D94" s="205">
        <f>('Business activity'!C73*Assumptions!D165)+('Business activity'!D28*Assumptions!D165*Assumptions!D$49)</f>
        <v>2</v>
      </c>
      <c r="E94" s="205">
        <f>('Business activity'!D73*Assumptions!E165)+('Business activity'!E28*Assumptions!E165*Assumptions!E$49)</f>
        <v>3</v>
      </c>
      <c r="F94" s="205">
        <f>('Business activity'!E73*Assumptions!F165)+('Business activity'!F28*Assumptions!F165*Assumptions!F$49)</f>
        <v>4</v>
      </c>
      <c r="G94" s="205">
        <f>('Business activity'!F73*Assumptions!G165)+('Business activity'!G28*Assumptions!G165*Assumptions!G$49)</f>
        <v>5</v>
      </c>
    </row>
    <row r="95" spans="1:7" ht="12.75">
      <c r="A95" s="80" t="str">
        <f>A88</f>
        <v>Asia</v>
      </c>
      <c r="B95" s="80"/>
      <c r="C95" s="205">
        <f>('Business activity'!B74*Assumptions!C166)+('Business activity'!C29*Assumptions!C166*Assumptions!C$49)</f>
        <v>1</v>
      </c>
      <c r="D95" s="205">
        <f>('Business activity'!C74*Assumptions!D166)+('Business activity'!D29*Assumptions!D166*Assumptions!D$49)</f>
        <v>2</v>
      </c>
      <c r="E95" s="205">
        <f>('Business activity'!D74*Assumptions!E166)+('Business activity'!E29*Assumptions!E166*Assumptions!E$49)</f>
        <v>3</v>
      </c>
      <c r="F95" s="205">
        <f>('Business activity'!E74*Assumptions!F166)+('Business activity'!F29*Assumptions!F166*Assumptions!F$49)</f>
        <v>28</v>
      </c>
      <c r="G95" s="205">
        <f>('Business activity'!F74*Assumptions!G166)+('Business activity'!G29*Assumptions!G166*Assumptions!G$49)</f>
        <v>78</v>
      </c>
    </row>
    <row r="96" spans="1:7" ht="12.75">
      <c r="A96" s="80" t="str">
        <f>A89</f>
        <v>Rest of the world</v>
      </c>
      <c r="B96" s="80"/>
      <c r="C96" s="206">
        <f>('Business activity'!B75*Assumptions!C167)+('Business activity'!C30*Assumptions!C167*Assumptions!C$49)</f>
        <v>1</v>
      </c>
      <c r="D96" s="206">
        <f>('Business activity'!C75*Assumptions!D167)+('Business activity'!D30*Assumptions!D167*Assumptions!D$49)</f>
        <v>2</v>
      </c>
      <c r="E96" s="206">
        <f>('Business activity'!D75*Assumptions!E167)+('Business activity'!E30*Assumptions!E167*Assumptions!E$49)</f>
        <v>3</v>
      </c>
      <c r="F96" s="206">
        <f>('Business activity'!E75*Assumptions!F167)+('Business activity'!F30*Assumptions!F167*Assumptions!F$49)</f>
        <v>23</v>
      </c>
      <c r="G96" s="206">
        <f>('Business activity'!F75*Assumptions!G167)+('Business activity'!G30*Assumptions!G167*Assumptions!G$49)</f>
        <v>73</v>
      </c>
    </row>
    <row r="97" spans="1:7" ht="12.75">
      <c r="A97" s="110" t="s">
        <v>54</v>
      </c>
      <c r="B97" s="110"/>
      <c r="C97" s="205">
        <f>SUM(C93:C96)</f>
        <v>4</v>
      </c>
      <c r="D97" s="205">
        <f>SUM(D93:D96)</f>
        <v>8</v>
      </c>
      <c r="E97" s="205">
        <f>SUM(E93:E96)</f>
        <v>12</v>
      </c>
      <c r="F97" s="205">
        <f>SUM(F93:F96)</f>
        <v>59</v>
      </c>
      <c r="G97" s="205">
        <f>SUM(G93:G96)</f>
        <v>161</v>
      </c>
    </row>
    <row r="98" spans="1:7" ht="12.75">
      <c r="A98" s="80"/>
      <c r="B98" s="80"/>
      <c r="C98" s="110"/>
      <c r="D98" s="110"/>
      <c r="E98" s="110"/>
      <c r="F98" s="110"/>
      <c r="G98" s="110"/>
    </row>
    <row r="99" spans="1:7" ht="12.75">
      <c r="A99" s="8" t="str">
        <f>A10</f>
        <v>Total</v>
      </c>
      <c r="B99" s="8"/>
      <c r="C99" s="71"/>
      <c r="D99" s="71"/>
      <c r="E99" s="71"/>
      <c r="F99" s="71"/>
      <c r="G99" s="71"/>
    </row>
    <row r="100" spans="1:7" ht="12.75">
      <c r="A100" s="80" t="str">
        <f>A86</f>
        <v>United States</v>
      </c>
      <c r="B100" s="80"/>
      <c r="C100" s="205">
        <f>C86+C93</f>
        <v>6</v>
      </c>
      <c r="D100" s="205">
        <f>D86+D93</f>
        <v>7</v>
      </c>
      <c r="E100" s="205">
        <f>E86+E93</f>
        <v>8</v>
      </c>
      <c r="F100" s="205">
        <f>F86+F93</f>
        <v>9</v>
      </c>
      <c r="G100" s="205">
        <f>G86+G93</f>
        <v>10</v>
      </c>
    </row>
    <row r="101" spans="1:7" ht="12.75">
      <c r="A101" s="80" t="str">
        <f>A87</f>
        <v>Europe</v>
      </c>
      <c r="B101" s="80"/>
      <c r="C101" s="205">
        <f>C87+C94</f>
        <v>6</v>
      </c>
      <c r="D101" s="205">
        <f>D87+D94</f>
        <v>7</v>
      </c>
      <c r="E101" s="205">
        <f>E87+E94</f>
        <v>8</v>
      </c>
      <c r="F101" s="205">
        <f>F87+F94</f>
        <v>9</v>
      </c>
      <c r="G101" s="205">
        <f>G87+G94</f>
        <v>10</v>
      </c>
    </row>
    <row r="102" spans="1:7" ht="12.75">
      <c r="A102" s="80" t="str">
        <f>A88</f>
        <v>Asia</v>
      </c>
      <c r="B102" s="80"/>
      <c r="C102" s="205">
        <f>C88+C95</f>
        <v>6</v>
      </c>
      <c r="D102" s="205">
        <f>D88+D95</f>
        <v>7</v>
      </c>
      <c r="E102" s="205">
        <f>E88+E95</f>
        <v>8</v>
      </c>
      <c r="F102" s="205">
        <f>F88+F95</f>
        <v>153</v>
      </c>
      <c r="G102" s="205">
        <f>G88+G95</f>
        <v>328</v>
      </c>
    </row>
    <row r="103" spans="1:7" ht="12.75">
      <c r="A103" s="80" t="str">
        <f>A89</f>
        <v>Rest of the world</v>
      </c>
      <c r="B103" s="80"/>
      <c r="C103" s="206">
        <f>C89+C96</f>
        <v>6</v>
      </c>
      <c r="D103" s="206">
        <f>D89+D96</f>
        <v>7</v>
      </c>
      <c r="E103" s="206">
        <f>E89+E96</f>
        <v>8</v>
      </c>
      <c r="F103" s="206">
        <f>F89+F96</f>
        <v>123</v>
      </c>
      <c r="G103" s="206">
        <f>G89+G96</f>
        <v>323</v>
      </c>
    </row>
    <row r="104" spans="1:7" ht="12.75">
      <c r="A104" s="110" t="s">
        <v>54</v>
      </c>
      <c r="B104" s="110"/>
      <c r="C104" s="205">
        <f>SUM(C100:C103)</f>
        <v>24</v>
      </c>
      <c r="D104" s="205">
        <f>SUM(D100:D103)</f>
        <v>28</v>
      </c>
      <c r="E104" s="205">
        <f>SUM(E100:E103)</f>
        <v>32</v>
      </c>
      <c r="F104" s="205">
        <f>SUM(F100:F103)</f>
        <v>294</v>
      </c>
      <c r="G104" s="205">
        <f>SUM(G100:G103)</f>
        <v>671</v>
      </c>
    </row>
    <row r="105" spans="1:7" ht="12.75">
      <c r="A105" s="110"/>
      <c r="B105" s="110"/>
      <c r="C105" s="205"/>
      <c r="D105" s="205"/>
      <c r="E105" s="205"/>
      <c r="F105" s="205"/>
      <c r="G105" s="205"/>
    </row>
    <row r="106" spans="1:7" ht="12.75">
      <c r="A106" s="8" t="s">
        <v>188</v>
      </c>
      <c r="B106" s="8"/>
      <c r="C106" s="71"/>
      <c r="D106" s="71"/>
      <c r="E106" s="71"/>
      <c r="F106" s="71"/>
      <c r="G106" s="71"/>
    </row>
    <row r="107" spans="1:7" s="86" customFormat="1" ht="10.5">
      <c r="A107" s="34" t="str">
        <f>A100</f>
        <v>United States</v>
      </c>
      <c r="B107" s="34"/>
      <c r="C107" s="203">
        <f>C86*Assumptions!C170</f>
        <v>3</v>
      </c>
      <c r="D107" s="203">
        <f>D86*Assumptions!D170</f>
        <v>3</v>
      </c>
      <c r="E107" s="203">
        <f>E86*Assumptions!E170</f>
        <v>3</v>
      </c>
      <c r="F107" s="203">
        <f>F86*Assumptions!F170</f>
        <v>3</v>
      </c>
      <c r="G107" s="203">
        <f>G86*Assumptions!G170</f>
        <v>3</v>
      </c>
    </row>
    <row r="108" spans="1:7" s="86" customFormat="1" ht="10.5">
      <c r="A108" s="34" t="str">
        <f>A101</f>
        <v>Europe</v>
      </c>
      <c r="B108" s="34"/>
      <c r="C108" s="203">
        <f>C87*Assumptions!C171</f>
        <v>4.5</v>
      </c>
      <c r="D108" s="203">
        <f>D87*Assumptions!D171</f>
        <v>4.5</v>
      </c>
      <c r="E108" s="203">
        <f>E87*Assumptions!E171</f>
        <v>4.5</v>
      </c>
      <c r="F108" s="203">
        <f>F87*Assumptions!F171</f>
        <v>4.5</v>
      </c>
      <c r="G108" s="203">
        <f>G87*Assumptions!G171</f>
        <v>4.5</v>
      </c>
    </row>
    <row r="109" spans="1:7" s="86" customFormat="1" ht="10.5">
      <c r="A109" s="34" t="str">
        <f>A102</f>
        <v>Asia</v>
      </c>
      <c r="B109" s="34"/>
      <c r="C109" s="203">
        <f>C88*Assumptions!C172</f>
        <v>4.5</v>
      </c>
      <c r="D109" s="203">
        <f>D88*Assumptions!D172</f>
        <v>4.5</v>
      </c>
      <c r="E109" s="203">
        <f>E88*Assumptions!E172</f>
        <v>4.5</v>
      </c>
      <c r="F109" s="203">
        <f>F88*Assumptions!F172</f>
        <v>112.5</v>
      </c>
      <c r="G109" s="203">
        <f>G88*Assumptions!G172</f>
        <v>225</v>
      </c>
    </row>
    <row r="110" spans="1:7" s="86" customFormat="1" ht="10.5">
      <c r="A110" s="34" t="str">
        <f>A103</f>
        <v>Rest of the world</v>
      </c>
      <c r="B110" s="34"/>
      <c r="C110" s="204">
        <f>C89*Assumptions!C173</f>
        <v>4.5</v>
      </c>
      <c r="D110" s="204">
        <f>D89*Assumptions!D173</f>
        <v>4.5</v>
      </c>
      <c r="E110" s="204">
        <f>E89*Assumptions!E173</f>
        <v>4.5</v>
      </c>
      <c r="F110" s="204">
        <f>F89*Assumptions!F173</f>
        <v>90</v>
      </c>
      <c r="G110" s="204">
        <f>G89*Assumptions!G173</f>
        <v>225</v>
      </c>
    </row>
    <row r="111" spans="1:7" s="86" customFormat="1" ht="10.5">
      <c r="A111" s="163" t="s">
        <v>54</v>
      </c>
      <c r="B111" s="163"/>
      <c r="C111" s="203">
        <f>SUM(C107:C110)</f>
        <v>16.5</v>
      </c>
      <c r="D111" s="203">
        <f>SUM(D107:D110)</f>
        <v>16.5</v>
      </c>
      <c r="E111" s="203">
        <f>SUM(E107:E110)</f>
        <v>16.5</v>
      </c>
      <c r="F111" s="203">
        <f>SUM(F107:F110)</f>
        <v>210</v>
      </c>
      <c r="G111" s="203">
        <f>SUM(G107:G110)</f>
        <v>457.5</v>
      </c>
    </row>
    <row r="112" spans="1:7" ht="12.75">
      <c r="A112" s="110"/>
      <c r="B112" s="110"/>
      <c r="C112" s="205"/>
      <c r="D112" s="205"/>
      <c r="E112" s="205"/>
      <c r="F112" s="205"/>
      <c r="G112" s="205"/>
    </row>
    <row r="113" spans="1:7" ht="12.75">
      <c r="A113" s="8" t="s">
        <v>189</v>
      </c>
      <c r="B113" s="8"/>
      <c r="C113" s="71"/>
      <c r="D113" s="71"/>
      <c r="E113" s="71"/>
      <c r="F113" s="71"/>
      <c r="G113" s="71"/>
    </row>
    <row r="114" spans="1:7" s="86" customFormat="1" ht="14.25" customHeight="1">
      <c r="A114" s="34" t="str">
        <f>A107</f>
        <v>United States</v>
      </c>
      <c r="B114" s="34"/>
      <c r="C114" s="203">
        <f>C93*Assumptions!C176</f>
        <v>0.6</v>
      </c>
      <c r="D114" s="203">
        <f>D93*Assumptions!D176</f>
        <v>1.2</v>
      </c>
      <c r="E114" s="203">
        <f>E93*Assumptions!E176</f>
        <v>1.7999999999999998</v>
      </c>
      <c r="F114" s="203">
        <f>F93*Assumptions!F176</f>
        <v>2.4</v>
      </c>
      <c r="G114" s="203">
        <f>G93*Assumptions!G176</f>
        <v>3</v>
      </c>
    </row>
    <row r="115" spans="1:7" s="86" customFormat="1" ht="10.5">
      <c r="A115" s="34" t="str">
        <f>A108</f>
        <v>Europe</v>
      </c>
      <c r="B115" s="34"/>
      <c r="C115" s="203">
        <f>C94*Assumptions!C177</f>
        <v>0.9</v>
      </c>
      <c r="D115" s="203">
        <f>D94*Assumptions!D177</f>
        <v>1.8</v>
      </c>
      <c r="E115" s="203">
        <f>E94*Assumptions!E177</f>
        <v>2.7</v>
      </c>
      <c r="F115" s="203">
        <f>F94*Assumptions!F177</f>
        <v>3.6</v>
      </c>
      <c r="G115" s="203">
        <f>G94*Assumptions!G177</f>
        <v>4.5</v>
      </c>
    </row>
    <row r="116" spans="1:7" s="86" customFormat="1" ht="10.5">
      <c r="A116" s="34" t="str">
        <f>A109</f>
        <v>Asia</v>
      </c>
      <c r="B116" s="34"/>
      <c r="C116" s="203">
        <f>C95*Assumptions!C178</f>
        <v>0.9</v>
      </c>
      <c r="D116" s="203">
        <f>D95*Assumptions!D178</f>
        <v>1.8</v>
      </c>
      <c r="E116" s="203">
        <f>E95*Assumptions!E178</f>
        <v>2.7</v>
      </c>
      <c r="F116" s="203">
        <f>F95*Assumptions!F178</f>
        <v>25.2</v>
      </c>
      <c r="G116" s="203">
        <f>G95*Assumptions!G178</f>
        <v>70.2</v>
      </c>
    </row>
    <row r="117" spans="1:7" s="86" customFormat="1" ht="10.5">
      <c r="A117" s="34" t="str">
        <f>A110</f>
        <v>Rest of the world</v>
      </c>
      <c r="B117" s="34"/>
      <c r="C117" s="204">
        <f>C96*Assumptions!C179</f>
        <v>0.9</v>
      </c>
      <c r="D117" s="204">
        <f>D96*Assumptions!D179</f>
        <v>1.8</v>
      </c>
      <c r="E117" s="204">
        <f>E96*Assumptions!E179</f>
        <v>2.7</v>
      </c>
      <c r="F117" s="204">
        <f>F96*Assumptions!F179</f>
        <v>20.7</v>
      </c>
      <c r="G117" s="204">
        <f>G96*Assumptions!G179</f>
        <v>65.7</v>
      </c>
    </row>
    <row r="118" spans="1:7" s="86" customFormat="1" ht="10.5">
      <c r="A118" s="163" t="s">
        <v>54</v>
      </c>
      <c r="B118" s="163"/>
      <c r="C118" s="203">
        <f>SUM(C114:C117)</f>
        <v>3.3000000000000003</v>
      </c>
      <c r="D118" s="203">
        <f>SUM(D114:D117)</f>
        <v>6.6000000000000005</v>
      </c>
      <c r="E118" s="203">
        <f>SUM(E114:E117)</f>
        <v>9.900000000000002</v>
      </c>
      <c r="F118" s="203">
        <f>SUM(F114:F117)</f>
        <v>51.9</v>
      </c>
      <c r="G118" s="203">
        <f>SUM(G114:G117)</f>
        <v>143.4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2" max="255" man="1"/>
    <brk id="8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120"/>
  <sheetViews>
    <sheetView workbookViewId="0" topLeftCell="A97">
      <selection activeCell="A97" sqref="A97"/>
    </sheetView>
  </sheetViews>
  <sheetFormatPr defaultColWidth="9.33203125" defaultRowHeight="12.75"/>
  <cols>
    <col min="1" max="1" width="26.5" style="1" customWidth="1"/>
    <col min="2" max="2" width="5" style="1" customWidth="1"/>
    <col min="3" max="3" width="17.66015625" style="1" customWidth="1"/>
    <col min="4" max="4" width="14.66015625" style="1" customWidth="1"/>
    <col min="5" max="5" width="15.33203125" style="1" customWidth="1"/>
    <col min="6" max="6" width="14.5" style="1" customWidth="1"/>
    <col min="7" max="7" width="16.160156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tr">
        <f>Assumptions!A43</f>
        <v>Service 2</v>
      </c>
    </row>
    <row r="3" s="159" customFormat="1" ht="15">
      <c r="A3" s="119" t="s">
        <v>181</v>
      </c>
    </row>
    <row r="4" ht="12.75">
      <c r="B4" s="160"/>
    </row>
    <row r="5" spans="1:7" ht="12.75">
      <c r="A5" s="160" t="s">
        <v>182</v>
      </c>
      <c r="B5" s="160"/>
      <c r="C5" s="82" t="str">
        <f>Assumptions!C36</f>
        <v>2008/09</v>
      </c>
      <c r="D5" s="82" t="str">
        <f>Assumptions!D36</f>
        <v>2009/10</v>
      </c>
      <c r="E5" s="82" t="str">
        <f>Assumptions!E36</f>
        <v>2010/11</v>
      </c>
      <c r="F5" s="82" t="str">
        <f>Assumptions!F36</f>
        <v>2011/12</v>
      </c>
      <c r="G5" s="82" t="str">
        <f>Assumptions!G36</f>
        <v>2012/13</v>
      </c>
    </row>
    <row r="6" spans="1:7" ht="12.75">
      <c r="A6" s="80" t="str">
        <f>Assumptions!A184</f>
        <v>United States</v>
      </c>
      <c r="B6" s="80"/>
      <c r="C6" s="1">
        <f>C27+C34</f>
        <v>6</v>
      </c>
      <c r="D6" s="1">
        <f>D27+D34</f>
        <v>7</v>
      </c>
      <c r="E6" s="1">
        <f>E27+E34</f>
        <v>8</v>
      </c>
      <c r="F6" s="1">
        <f>F27+F34</f>
        <v>9</v>
      </c>
      <c r="G6" s="1">
        <f>G27+G34</f>
        <v>10</v>
      </c>
    </row>
    <row r="7" spans="1:7" ht="12.75">
      <c r="A7" s="80" t="str">
        <f>Assumptions!A185</f>
        <v>Europe</v>
      </c>
      <c r="B7" s="80"/>
      <c r="C7" s="1">
        <f>C28+C35</f>
        <v>6</v>
      </c>
      <c r="D7" s="1">
        <f>D28+D35</f>
        <v>7</v>
      </c>
      <c r="E7" s="1">
        <f>E28+E35</f>
        <v>8</v>
      </c>
      <c r="F7" s="1">
        <f>F28+F35</f>
        <v>9</v>
      </c>
      <c r="G7" s="1">
        <f>G28+G35</f>
        <v>10</v>
      </c>
    </row>
    <row r="8" spans="1:7" ht="12.75">
      <c r="A8" s="80" t="str">
        <f>Assumptions!A186</f>
        <v>Asia</v>
      </c>
      <c r="B8" s="80"/>
      <c r="C8" s="1">
        <f>C29+C36</f>
        <v>6</v>
      </c>
      <c r="D8" s="1">
        <f>D29+D36</f>
        <v>7</v>
      </c>
      <c r="E8" s="1">
        <f>E29+E36</f>
        <v>8</v>
      </c>
      <c r="F8" s="1">
        <f>F29+F36</f>
        <v>9</v>
      </c>
      <c r="G8" s="1">
        <f>G29+G36</f>
        <v>10</v>
      </c>
    </row>
    <row r="9" spans="1:7" ht="12.75">
      <c r="A9" s="80" t="str">
        <f>Assumptions!A187</f>
        <v>Rest of the world</v>
      </c>
      <c r="B9" s="80"/>
      <c r="C9" s="212">
        <f>C30+C37</f>
        <v>0</v>
      </c>
      <c r="D9" s="212">
        <f>D30+D37</f>
        <v>0</v>
      </c>
      <c r="E9" s="212">
        <f>E30+E37</f>
        <v>0</v>
      </c>
      <c r="F9" s="212">
        <f>F30+F37</f>
        <v>0</v>
      </c>
      <c r="G9" s="212">
        <f>G30+G37</f>
        <v>0</v>
      </c>
    </row>
    <row r="10" spans="1:7" ht="12.75">
      <c r="A10" s="110" t="s">
        <v>54</v>
      </c>
      <c r="B10" s="80"/>
      <c r="C10" s="1">
        <f>SUM(C6:C9)</f>
        <v>18</v>
      </c>
      <c r="D10" s="1">
        <f>SUM(D6:D9)</f>
        <v>21</v>
      </c>
      <c r="E10" s="1">
        <f>SUM(E6:E9)</f>
        <v>24</v>
      </c>
      <c r="F10" s="1">
        <f>SUM(F6:F9)</f>
        <v>27</v>
      </c>
      <c r="G10" s="1">
        <f>SUM(G6:G9)</f>
        <v>30</v>
      </c>
    </row>
    <row r="12" spans="1:7" ht="12.75">
      <c r="A12" s="160" t="s">
        <v>155</v>
      </c>
      <c r="B12" s="160"/>
      <c r="C12" s="82" t="str">
        <f>C5</f>
        <v>2008/09</v>
      </c>
      <c r="D12" s="82" t="str">
        <f>D5</f>
        <v>2009/10</v>
      </c>
      <c r="E12" s="82" t="str">
        <f>E5</f>
        <v>2010/11</v>
      </c>
      <c r="F12" s="82" t="str">
        <f>F5</f>
        <v>2011/12</v>
      </c>
      <c r="G12" s="82" t="str">
        <f>G5</f>
        <v>2012/13</v>
      </c>
    </row>
    <row r="13" spans="1:7" ht="12.75">
      <c r="A13" s="80" t="str">
        <f>A6</f>
        <v>United States</v>
      </c>
      <c r="B13" s="80"/>
      <c r="C13" s="1">
        <f>C41+C48</f>
        <v>1.2</v>
      </c>
      <c r="D13" s="1">
        <f>D41+D48</f>
        <v>1.4</v>
      </c>
      <c r="E13" s="1">
        <f>E41+E48</f>
        <v>1.6</v>
      </c>
      <c r="F13" s="1">
        <f>F41+F48</f>
        <v>1.8</v>
      </c>
      <c r="G13" s="1">
        <f>G41+G48</f>
        <v>2</v>
      </c>
    </row>
    <row r="14" spans="1:7" ht="12.75">
      <c r="A14" s="80" t="str">
        <f>A7</f>
        <v>Europe</v>
      </c>
      <c r="B14" s="80"/>
      <c r="C14" s="1">
        <f>C42+C49</f>
        <v>1.2</v>
      </c>
      <c r="D14" s="1">
        <f>D42+D49</f>
        <v>1.4</v>
      </c>
      <c r="E14" s="1">
        <f>E42+E49</f>
        <v>1.6</v>
      </c>
      <c r="F14" s="1">
        <f>F42+F49</f>
        <v>1.8</v>
      </c>
      <c r="G14" s="1">
        <f>G42+G49</f>
        <v>2</v>
      </c>
    </row>
    <row r="15" spans="1:7" ht="12.75">
      <c r="A15" s="80" t="str">
        <f>A8</f>
        <v>Asia</v>
      </c>
      <c r="B15" s="80"/>
      <c r="C15" s="1">
        <f>C43+C50</f>
        <v>1.2</v>
      </c>
      <c r="D15" s="1">
        <f>D43+D50</f>
        <v>1.4</v>
      </c>
      <c r="E15" s="1">
        <f>E43+E50</f>
        <v>1.6</v>
      </c>
      <c r="F15" s="1">
        <f>F43+F50</f>
        <v>1.8</v>
      </c>
      <c r="G15" s="1">
        <f>G43+G50</f>
        <v>2</v>
      </c>
    </row>
    <row r="16" spans="1:7" ht="12.75">
      <c r="A16" s="80" t="str">
        <f>A9</f>
        <v>Rest of the world</v>
      </c>
      <c r="B16" s="80"/>
      <c r="C16" s="212">
        <f>C44+C51</f>
        <v>0</v>
      </c>
      <c r="D16" s="212">
        <f>D44+D51</f>
        <v>0</v>
      </c>
      <c r="E16" s="212">
        <f>E44+E51</f>
        <v>0</v>
      </c>
      <c r="F16" s="212">
        <f>F44+F51</f>
        <v>0</v>
      </c>
      <c r="G16" s="212">
        <f>G44+G51</f>
        <v>0</v>
      </c>
    </row>
    <row r="17" spans="1:7" ht="12.75">
      <c r="A17" s="110" t="s">
        <v>54</v>
      </c>
      <c r="B17" s="80"/>
      <c r="C17" s="1">
        <f>SUM(C13:C16)</f>
        <v>3.5999999999999996</v>
      </c>
      <c r="D17" s="1">
        <f>SUM(D13:D16)</f>
        <v>4.199999999999999</v>
      </c>
      <c r="E17" s="1">
        <f>SUM(E13:E16)</f>
        <v>4.800000000000001</v>
      </c>
      <c r="F17" s="1">
        <f>SUM(F13:F16)</f>
        <v>5.4</v>
      </c>
      <c r="G17" s="1">
        <f>SUM(G13:G16)</f>
        <v>6</v>
      </c>
    </row>
    <row r="19" spans="1:7" ht="12.75">
      <c r="A19" s="160" t="s">
        <v>62</v>
      </c>
      <c r="B19" s="160"/>
      <c r="C19" s="82" t="str">
        <f>C5</f>
        <v>2008/09</v>
      </c>
      <c r="D19" s="82" t="str">
        <f>D5</f>
        <v>2009/10</v>
      </c>
      <c r="E19" s="82" t="str">
        <f>E5</f>
        <v>2010/11</v>
      </c>
      <c r="F19" s="82" t="str">
        <f>F5</f>
        <v>2011/12</v>
      </c>
      <c r="G19" s="82" t="str">
        <f>G5</f>
        <v>2012/13</v>
      </c>
    </row>
    <row r="20" spans="1:7" ht="12.75">
      <c r="A20" s="80" t="str">
        <f>A6</f>
        <v>United States</v>
      </c>
      <c r="B20" s="80"/>
      <c r="C20" s="88">
        <f>C6-C13</f>
        <v>4.8</v>
      </c>
      <c r="D20" s="88">
        <f>D6-D13</f>
        <v>5.6</v>
      </c>
      <c r="E20" s="88">
        <f>E6-E13</f>
        <v>6.4</v>
      </c>
      <c r="F20" s="88">
        <f>F6-F13</f>
        <v>7.2</v>
      </c>
      <c r="G20" s="88">
        <f>G6-G13</f>
        <v>8</v>
      </c>
    </row>
    <row r="21" spans="1:7" ht="12.75">
      <c r="A21" s="80" t="str">
        <f>A7</f>
        <v>Europe</v>
      </c>
      <c r="B21" s="80"/>
      <c r="C21" s="88">
        <f>C7-C14</f>
        <v>4.8</v>
      </c>
      <c r="D21" s="88">
        <f>D7-D14</f>
        <v>5.6</v>
      </c>
      <c r="E21" s="88">
        <f>E7-E14</f>
        <v>6.4</v>
      </c>
      <c r="F21" s="88">
        <f>F7-F14</f>
        <v>7.2</v>
      </c>
      <c r="G21" s="88">
        <f>G7-G14</f>
        <v>8</v>
      </c>
    </row>
    <row r="22" spans="1:7" ht="12.75">
      <c r="A22" s="80" t="str">
        <f>A8</f>
        <v>Asia</v>
      </c>
      <c r="B22" s="80"/>
      <c r="C22" s="88">
        <f>C8-C15</f>
        <v>4.8</v>
      </c>
      <c r="D22" s="88">
        <f>D8-D15</f>
        <v>5.6</v>
      </c>
      <c r="E22" s="88">
        <f>E8-E15</f>
        <v>6.4</v>
      </c>
      <c r="F22" s="88">
        <f>F8-F15</f>
        <v>7.2</v>
      </c>
      <c r="G22" s="88">
        <f>G8-G15</f>
        <v>8</v>
      </c>
    </row>
    <row r="23" spans="1:7" ht="12.75">
      <c r="A23" s="80" t="str">
        <f>A9</f>
        <v>Rest of the world</v>
      </c>
      <c r="B23" s="80"/>
      <c r="C23" s="212">
        <f>C9-C16</f>
        <v>0</v>
      </c>
      <c r="D23" s="212">
        <f>D9-D16</f>
        <v>0</v>
      </c>
      <c r="E23" s="212">
        <f>E9-E16</f>
        <v>0</v>
      </c>
      <c r="F23" s="212">
        <f>F9-F16</f>
        <v>0</v>
      </c>
      <c r="G23" s="212">
        <f>G9-G16</f>
        <v>0</v>
      </c>
    </row>
    <row r="24" spans="1:7" ht="12.75">
      <c r="A24" s="110" t="s">
        <v>54</v>
      </c>
      <c r="B24" s="80"/>
      <c r="C24" s="1">
        <f>SUM(C20:C23)</f>
        <v>14.399999999999999</v>
      </c>
      <c r="D24" s="1">
        <f>SUM(D20:D23)</f>
        <v>16.799999999999997</v>
      </c>
      <c r="E24" s="1">
        <f>SUM(E20:E23)</f>
        <v>19.200000000000003</v>
      </c>
      <c r="F24" s="1">
        <f>SUM(F20:F23)</f>
        <v>21.6</v>
      </c>
      <c r="G24" s="1">
        <f>SUM(G20:G23)</f>
        <v>24</v>
      </c>
    </row>
    <row r="26" spans="1:7" ht="12.75">
      <c r="A26" s="160" t="s">
        <v>183</v>
      </c>
      <c r="B26" s="160"/>
      <c r="C26" s="82" t="str">
        <f>C5</f>
        <v>2008/09</v>
      </c>
      <c r="D26" s="82" t="str">
        <f>D5</f>
        <v>2009/10</v>
      </c>
      <c r="E26" s="82" t="str">
        <f>E5</f>
        <v>2010/11</v>
      </c>
      <c r="F26" s="82" t="str">
        <f>F5</f>
        <v>2011/12</v>
      </c>
      <c r="G26" s="82" t="str">
        <f>G5</f>
        <v>2012/13</v>
      </c>
    </row>
    <row r="27" spans="1:7" ht="12.75">
      <c r="A27" s="80" t="str">
        <f>A6</f>
        <v>United States</v>
      </c>
      <c r="B27" s="80"/>
      <c r="C27" s="1">
        <f>C59</f>
        <v>5</v>
      </c>
      <c r="D27" s="1">
        <f>D59</f>
        <v>5</v>
      </c>
      <c r="E27" s="1">
        <f>E59</f>
        <v>5</v>
      </c>
      <c r="F27" s="1">
        <f>F59</f>
        <v>5</v>
      </c>
      <c r="G27" s="1">
        <f>G59</f>
        <v>5</v>
      </c>
    </row>
    <row r="28" spans="1:7" ht="12.75">
      <c r="A28" s="80" t="str">
        <f>A7</f>
        <v>Europe</v>
      </c>
      <c r="B28" s="80"/>
      <c r="C28" s="1">
        <f>C64</f>
        <v>5</v>
      </c>
      <c r="D28" s="1">
        <f>D64</f>
        <v>5</v>
      </c>
      <c r="E28" s="1">
        <f>E64</f>
        <v>5</v>
      </c>
      <c r="F28" s="1">
        <f>F64</f>
        <v>5</v>
      </c>
      <c r="G28" s="1">
        <f>G64</f>
        <v>5</v>
      </c>
    </row>
    <row r="29" spans="1:7" ht="12.75">
      <c r="A29" s="80" t="str">
        <f>A8</f>
        <v>Asia</v>
      </c>
      <c r="B29" s="80"/>
      <c r="C29" s="1">
        <f>C69</f>
        <v>5</v>
      </c>
      <c r="D29" s="1">
        <f>D69</f>
        <v>5</v>
      </c>
      <c r="E29" s="1">
        <f>E69</f>
        <v>5</v>
      </c>
      <c r="F29" s="1">
        <f>F69</f>
        <v>5</v>
      </c>
      <c r="G29" s="1">
        <f>G69</f>
        <v>5</v>
      </c>
    </row>
    <row r="30" spans="1:7" ht="12.75">
      <c r="A30" s="80" t="str">
        <f>A9</f>
        <v>Rest of the world</v>
      </c>
      <c r="B30" s="80"/>
      <c r="C30" s="212">
        <f>C74</f>
        <v>0</v>
      </c>
      <c r="D30" s="212">
        <f>D74</f>
        <v>0</v>
      </c>
      <c r="E30" s="212">
        <f>E74</f>
        <v>0</v>
      </c>
      <c r="F30" s="212">
        <f>F74</f>
        <v>0</v>
      </c>
      <c r="G30" s="212">
        <f>G74</f>
        <v>0</v>
      </c>
    </row>
    <row r="31" spans="1:7" ht="12.75">
      <c r="A31" s="110" t="s">
        <v>54</v>
      </c>
      <c r="B31" s="80"/>
      <c r="C31" s="1">
        <f>SUM(C27:C30)</f>
        <v>15</v>
      </c>
      <c r="D31" s="1">
        <f>SUM(D27:D30)</f>
        <v>15</v>
      </c>
      <c r="E31" s="1">
        <f>SUM(E27:E30)</f>
        <v>15</v>
      </c>
      <c r="F31" s="1">
        <f>SUM(F27:F30)</f>
        <v>15</v>
      </c>
      <c r="G31" s="1">
        <f>SUM(G27:G30)</f>
        <v>15</v>
      </c>
    </row>
    <row r="33" spans="1:7" ht="12.75">
      <c r="A33" s="160" t="s">
        <v>184</v>
      </c>
      <c r="B33" s="160"/>
      <c r="C33" s="82" t="str">
        <f>C5</f>
        <v>2008/09</v>
      </c>
      <c r="D33" s="82" t="str">
        <f>D5</f>
        <v>2009/10</v>
      </c>
      <c r="E33" s="82" t="str">
        <f>E5</f>
        <v>2010/11</v>
      </c>
      <c r="F33" s="82" t="str">
        <f>F5</f>
        <v>2011/12</v>
      </c>
      <c r="G33" s="82" t="str">
        <f>G5</f>
        <v>2012/13</v>
      </c>
    </row>
    <row r="34" spans="1:7" ht="12.75">
      <c r="A34" s="80" t="str">
        <f>A6</f>
        <v>United States</v>
      </c>
      <c r="B34" s="80"/>
      <c r="C34" s="1">
        <f>C60</f>
        <v>1</v>
      </c>
      <c r="D34" s="1">
        <f>D60</f>
        <v>2</v>
      </c>
      <c r="E34" s="1">
        <f>E60</f>
        <v>3</v>
      </c>
      <c r="F34" s="1">
        <f>F60</f>
        <v>4</v>
      </c>
      <c r="G34" s="1">
        <f>G60</f>
        <v>5</v>
      </c>
    </row>
    <row r="35" spans="1:7" ht="12.75">
      <c r="A35" s="80" t="str">
        <f>A7</f>
        <v>Europe</v>
      </c>
      <c r="B35" s="80"/>
      <c r="C35" s="1">
        <f>C65</f>
        <v>1</v>
      </c>
      <c r="D35" s="1">
        <f>D65</f>
        <v>2</v>
      </c>
      <c r="E35" s="1">
        <f>E65</f>
        <v>3</v>
      </c>
      <c r="F35" s="1">
        <f>F65</f>
        <v>4</v>
      </c>
      <c r="G35" s="1">
        <f>G65</f>
        <v>5</v>
      </c>
    </row>
    <row r="36" spans="1:7" ht="12.75">
      <c r="A36" s="80" t="str">
        <f>A8</f>
        <v>Asia</v>
      </c>
      <c r="B36" s="80"/>
      <c r="C36" s="1">
        <f>C70</f>
        <v>1</v>
      </c>
      <c r="D36" s="1">
        <f>D70</f>
        <v>2</v>
      </c>
      <c r="E36" s="1">
        <f>E70</f>
        <v>3</v>
      </c>
      <c r="F36" s="1">
        <f>F70</f>
        <v>4</v>
      </c>
      <c r="G36" s="1">
        <f>G70</f>
        <v>5</v>
      </c>
    </row>
    <row r="37" spans="1:7" ht="12.75">
      <c r="A37" s="80" t="str">
        <f>A9</f>
        <v>Rest of the world</v>
      </c>
      <c r="B37" s="80"/>
      <c r="C37" s="212">
        <f>C75</f>
        <v>0</v>
      </c>
      <c r="D37" s="212">
        <f>D75</f>
        <v>0</v>
      </c>
      <c r="E37" s="212">
        <f>E75</f>
        <v>0</v>
      </c>
      <c r="F37" s="212">
        <f>F75</f>
        <v>0</v>
      </c>
      <c r="G37" s="212">
        <f>G75</f>
        <v>0</v>
      </c>
    </row>
    <row r="38" spans="1:7" ht="12.75">
      <c r="A38" s="110" t="s">
        <v>54</v>
      </c>
      <c r="B38" s="80"/>
      <c r="C38" s="1">
        <f>SUM(C34:C37)</f>
        <v>3</v>
      </c>
      <c r="D38" s="1">
        <f>SUM(D34:D37)</f>
        <v>6</v>
      </c>
      <c r="E38" s="1">
        <f>SUM(E34:E37)</f>
        <v>9</v>
      </c>
      <c r="F38" s="1">
        <f>SUM(F34:F37)</f>
        <v>12</v>
      </c>
      <c r="G38" s="1">
        <f>SUM(G34:G37)</f>
        <v>15</v>
      </c>
    </row>
    <row r="39" spans="1:2" ht="12.75">
      <c r="A39" s="110"/>
      <c r="B39" s="80"/>
    </row>
    <row r="40" spans="1:7" ht="12.75">
      <c r="A40" s="160" t="s">
        <v>36</v>
      </c>
      <c r="B40" s="160"/>
      <c r="C40" s="82" t="str">
        <f>C5</f>
        <v>2008/09</v>
      </c>
      <c r="D40" s="82" t="str">
        <f>D5</f>
        <v>2009/10</v>
      </c>
      <c r="E40" s="82" t="str">
        <f>E5</f>
        <v>2010/11</v>
      </c>
      <c r="F40" s="82" t="str">
        <f>F5</f>
        <v>2011/12</v>
      </c>
      <c r="G40" s="82" t="str">
        <f>G5</f>
        <v>2012/13</v>
      </c>
    </row>
    <row r="41" spans="1:7" ht="12.75">
      <c r="A41" s="80" t="str">
        <f>A34</f>
        <v>United States</v>
      </c>
      <c r="B41" s="80"/>
      <c r="C41" s="1">
        <f>C109</f>
        <v>1</v>
      </c>
      <c r="D41" s="1">
        <f>D109</f>
        <v>1</v>
      </c>
      <c r="E41" s="1">
        <f>E109</f>
        <v>1</v>
      </c>
      <c r="F41" s="1">
        <f>F109</f>
        <v>1</v>
      </c>
      <c r="G41" s="1">
        <f>G109</f>
        <v>1</v>
      </c>
    </row>
    <row r="42" spans="1:7" ht="12.75">
      <c r="A42" s="80" t="str">
        <f>A35</f>
        <v>Europe</v>
      </c>
      <c r="B42" s="80"/>
      <c r="C42" s="1">
        <f>C110</f>
        <v>1</v>
      </c>
      <c r="D42" s="1">
        <f>D110</f>
        <v>1</v>
      </c>
      <c r="E42" s="1">
        <f>E110</f>
        <v>1</v>
      </c>
      <c r="F42" s="1">
        <f>F110</f>
        <v>1</v>
      </c>
      <c r="G42" s="1">
        <f>G110</f>
        <v>1</v>
      </c>
    </row>
    <row r="43" spans="1:7" ht="12.75">
      <c r="A43" s="80" t="str">
        <f>A36</f>
        <v>Asia</v>
      </c>
      <c r="B43" s="80"/>
      <c r="C43" s="1">
        <f>C111</f>
        <v>1</v>
      </c>
      <c r="D43" s="1">
        <f>D111</f>
        <v>1</v>
      </c>
      <c r="E43" s="1">
        <f>E111</f>
        <v>1</v>
      </c>
      <c r="F43" s="1">
        <f>F111</f>
        <v>1</v>
      </c>
      <c r="G43" s="1">
        <f>G111</f>
        <v>1</v>
      </c>
    </row>
    <row r="44" spans="1:7" ht="12.75">
      <c r="A44" s="80" t="str">
        <f>A37</f>
        <v>Rest of the world</v>
      </c>
      <c r="B44" s="80"/>
      <c r="C44" s="212">
        <f>C112</f>
        <v>0</v>
      </c>
      <c r="D44" s="212">
        <f>D112</f>
        <v>0</v>
      </c>
      <c r="E44" s="212">
        <f>E112</f>
        <v>0</v>
      </c>
      <c r="F44" s="212">
        <f>F112</f>
        <v>0</v>
      </c>
      <c r="G44" s="212">
        <f>G112</f>
        <v>0</v>
      </c>
    </row>
    <row r="45" spans="1:7" ht="12.75">
      <c r="A45" s="110" t="s">
        <v>54</v>
      </c>
      <c r="B45" s="80"/>
      <c r="C45" s="1">
        <f>SUM(C41:C44)</f>
        <v>3</v>
      </c>
      <c r="D45" s="1">
        <f>SUM(D41:D44)</f>
        <v>3</v>
      </c>
      <c r="E45" s="1">
        <f>SUM(E41:E44)</f>
        <v>3</v>
      </c>
      <c r="F45" s="1">
        <f>SUM(F41:F44)</f>
        <v>3</v>
      </c>
      <c r="G45" s="1">
        <f>SUM(G41:G44)</f>
        <v>3</v>
      </c>
    </row>
    <row r="46" spans="1:2" ht="12.75">
      <c r="A46" s="110"/>
      <c r="B46" s="80"/>
    </row>
    <row r="47" spans="1:7" ht="12.75">
      <c r="A47" s="160" t="s">
        <v>37</v>
      </c>
      <c r="B47" s="160"/>
      <c r="C47" s="82" t="str">
        <f>C5</f>
        <v>2008/09</v>
      </c>
      <c r="D47" s="82" t="str">
        <f>D5</f>
        <v>2009/10</v>
      </c>
      <c r="E47" s="82" t="str">
        <f>E5</f>
        <v>2010/11</v>
      </c>
      <c r="F47" s="82" t="str">
        <f>F5</f>
        <v>2011/12</v>
      </c>
      <c r="G47" s="82" t="str">
        <f>G5</f>
        <v>2012/13</v>
      </c>
    </row>
    <row r="48" spans="1:7" ht="12.75">
      <c r="A48" s="80" t="str">
        <f>A41</f>
        <v>United States</v>
      </c>
      <c r="B48" s="80"/>
      <c r="C48" s="1">
        <f>C116</f>
        <v>0.2</v>
      </c>
      <c r="D48" s="1">
        <f>D116</f>
        <v>0.4</v>
      </c>
      <c r="E48" s="1">
        <f>E116</f>
        <v>0.6000000000000001</v>
      </c>
      <c r="F48" s="1">
        <f>F116</f>
        <v>0.8</v>
      </c>
      <c r="G48" s="1">
        <f>G116</f>
        <v>1</v>
      </c>
    </row>
    <row r="49" spans="1:7" ht="12.75">
      <c r="A49" s="80" t="str">
        <f>A42</f>
        <v>Europe</v>
      </c>
      <c r="B49" s="80"/>
      <c r="C49" s="1">
        <f>C117</f>
        <v>0.2</v>
      </c>
      <c r="D49" s="1">
        <f>D117</f>
        <v>0.4</v>
      </c>
      <c r="E49" s="1">
        <f>E117</f>
        <v>0.6000000000000001</v>
      </c>
      <c r="F49" s="1">
        <f>F117</f>
        <v>0.8</v>
      </c>
      <c r="G49" s="1">
        <f>G117</f>
        <v>1</v>
      </c>
    </row>
    <row r="50" spans="1:7" ht="12.75">
      <c r="A50" s="80" t="str">
        <f>A43</f>
        <v>Asia</v>
      </c>
      <c r="B50" s="80"/>
      <c r="C50" s="1">
        <f>C118</f>
        <v>0.2</v>
      </c>
      <c r="D50" s="1">
        <f>D118</f>
        <v>0.4</v>
      </c>
      <c r="E50" s="1">
        <f>E118</f>
        <v>0.6000000000000001</v>
      </c>
      <c r="F50" s="1">
        <f>F118</f>
        <v>0.8</v>
      </c>
      <c r="G50" s="1">
        <f>G118</f>
        <v>1</v>
      </c>
    </row>
    <row r="51" spans="1:7" ht="12.75">
      <c r="A51" s="80" t="str">
        <f>A44</f>
        <v>Rest of the world</v>
      </c>
      <c r="B51" s="80"/>
      <c r="C51" s="212">
        <f>C119</f>
        <v>0</v>
      </c>
      <c r="D51" s="212">
        <f>D119</f>
        <v>0</v>
      </c>
      <c r="E51" s="212">
        <f>E119</f>
        <v>0</v>
      </c>
      <c r="F51" s="212">
        <f>F119</f>
        <v>0</v>
      </c>
      <c r="G51" s="212">
        <f>G119</f>
        <v>0</v>
      </c>
    </row>
    <row r="52" spans="1:7" ht="12.75">
      <c r="A52" s="110" t="s">
        <v>54</v>
      </c>
      <c r="B52" s="80"/>
      <c r="C52" s="1">
        <f>SUM(C48:C51)</f>
        <v>0.6000000000000001</v>
      </c>
      <c r="D52" s="1">
        <f>SUM(D48:D51)</f>
        <v>1.2000000000000002</v>
      </c>
      <c r="E52" s="1">
        <f>SUM(E48:E51)</f>
        <v>1.8000000000000003</v>
      </c>
      <c r="F52" s="1">
        <f>SUM(F48:F51)</f>
        <v>2.4000000000000004</v>
      </c>
      <c r="G52" s="1">
        <f>SUM(G48:G51)</f>
        <v>3</v>
      </c>
    </row>
    <row r="53" ht="17.25">
      <c r="A53" s="2" t="str">
        <f>A1</f>
        <v>ABC Company Limited</v>
      </c>
    </row>
    <row r="54" s="159" customFormat="1" ht="15">
      <c r="A54" s="119" t="str">
        <f>A2</f>
        <v>Service 2</v>
      </c>
    </row>
    <row r="55" ht="15">
      <c r="A55" s="119" t="s">
        <v>185</v>
      </c>
    </row>
    <row r="56" ht="15">
      <c r="A56" s="119"/>
    </row>
    <row r="57" spans="1:7" ht="12.75">
      <c r="A57" s="8"/>
      <c r="B57" s="8"/>
      <c r="C57" s="198" t="str">
        <f>C5</f>
        <v>2008/09</v>
      </c>
      <c r="D57" s="198" t="str">
        <f>D5</f>
        <v>2009/10</v>
      </c>
      <c r="E57" s="198" t="str">
        <f>E5</f>
        <v>2010/11</v>
      </c>
      <c r="F57" s="198" t="str">
        <f>F5</f>
        <v>2011/12</v>
      </c>
      <c r="G57" s="198" t="str">
        <f>G5</f>
        <v>2012/13</v>
      </c>
    </row>
    <row r="58" spans="1:11" s="10" customFormat="1" ht="12.75">
      <c r="A58" s="8" t="str">
        <f>A6</f>
        <v>United States</v>
      </c>
      <c r="B58" s="8"/>
      <c r="C58" s="199"/>
      <c r="D58" s="199"/>
      <c r="E58" s="199"/>
      <c r="F58" s="199"/>
      <c r="G58" s="199"/>
      <c r="H58" s="104"/>
      <c r="I58" s="104"/>
      <c r="J58" s="104"/>
      <c r="K58" s="104"/>
    </row>
    <row r="59" spans="1:11" s="10" customFormat="1" ht="12.75">
      <c r="A59" s="80" t="s">
        <v>34</v>
      </c>
      <c r="B59" s="80"/>
      <c r="C59" s="77">
        <f>C88</f>
        <v>5</v>
      </c>
      <c r="D59" s="77">
        <f>D88</f>
        <v>5</v>
      </c>
      <c r="E59" s="77">
        <f>E88</f>
        <v>5</v>
      </c>
      <c r="F59" s="77">
        <f>F88</f>
        <v>5</v>
      </c>
      <c r="G59" s="77">
        <f>G88</f>
        <v>5</v>
      </c>
      <c r="H59" s="104"/>
      <c r="I59" s="104"/>
      <c r="J59" s="104"/>
      <c r="K59" s="104"/>
    </row>
    <row r="60" spans="1:11" s="10" customFormat="1" ht="12.75">
      <c r="A60" s="80" t="s">
        <v>35</v>
      </c>
      <c r="B60" s="80"/>
      <c r="C60" s="211">
        <f>C95</f>
        <v>1</v>
      </c>
      <c r="D60" s="211">
        <f>D95</f>
        <v>2</v>
      </c>
      <c r="E60" s="211">
        <f>E95</f>
        <v>3</v>
      </c>
      <c r="F60" s="211">
        <f>F95</f>
        <v>4</v>
      </c>
      <c r="G60" s="211">
        <f>G95</f>
        <v>5</v>
      </c>
      <c r="H60" s="104"/>
      <c r="I60" s="104"/>
      <c r="J60" s="104"/>
      <c r="K60" s="104"/>
    </row>
    <row r="61" spans="1:11" s="79" customFormat="1" ht="12.75">
      <c r="A61" s="71" t="s">
        <v>54</v>
      </c>
      <c r="B61" s="71"/>
      <c r="C61" s="77">
        <f>SUM(C59:C60)</f>
        <v>6</v>
      </c>
      <c r="D61" s="77">
        <f>SUM(D59:D60)</f>
        <v>7</v>
      </c>
      <c r="E61" s="77">
        <f>SUM(E59:E60)</f>
        <v>8</v>
      </c>
      <c r="F61" s="77">
        <f>SUM(F59:F60)</f>
        <v>9</v>
      </c>
      <c r="G61" s="77">
        <f>SUM(G59:G60)</f>
        <v>10</v>
      </c>
      <c r="H61" s="91"/>
      <c r="I61" s="91"/>
      <c r="J61" s="91"/>
      <c r="K61" s="91"/>
    </row>
    <row r="62" spans="1:11" s="79" customFormat="1" ht="12.75">
      <c r="A62" s="1"/>
      <c r="B62" s="1"/>
      <c r="C62" s="64"/>
      <c r="D62" s="64"/>
      <c r="E62" s="64"/>
      <c r="F62" s="64"/>
      <c r="G62" s="64"/>
      <c r="H62" s="91"/>
      <c r="I62" s="91"/>
      <c r="J62" s="91"/>
      <c r="K62" s="91"/>
    </row>
    <row r="63" spans="1:11" s="79" customFormat="1" ht="12.75">
      <c r="A63" s="8" t="str">
        <f>A7</f>
        <v>Europe</v>
      </c>
      <c r="B63" s="8"/>
      <c r="C63" s="76"/>
      <c r="D63" s="76"/>
      <c r="E63" s="76"/>
      <c r="F63" s="76"/>
      <c r="G63" s="76"/>
      <c r="H63" s="91"/>
      <c r="I63" s="91"/>
      <c r="J63" s="91"/>
      <c r="K63" s="91"/>
    </row>
    <row r="64" spans="1:11" s="10" customFormat="1" ht="12.75">
      <c r="A64" s="80" t="str">
        <f>A59</f>
        <v>Non-recurring revenue</v>
      </c>
      <c r="B64" s="80"/>
      <c r="C64" s="77">
        <f>C89</f>
        <v>5</v>
      </c>
      <c r="D64" s="77">
        <f>D89</f>
        <v>5</v>
      </c>
      <c r="E64" s="77">
        <f>E89</f>
        <v>5</v>
      </c>
      <c r="F64" s="77">
        <f>F89</f>
        <v>5</v>
      </c>
      <c r="G64" s="77">
        <f>G89</f>
        <v>5</v>
      </c>
      <c r="H64" s="104"/>
      <c r="I64" s="104"/>
      <c r="J64" s="104"/>
      <c r="K64" s="104"/>
    </row>
    <row r="65" spans="1:11" s="79" customFormat="1" ht="12.75">
      <c r="A65" s="80" t="str">
        <f>A60</f>
        <v>Recurring revenue</v>
      </c>
      <c r="B65" s="80"/>
      <c r="C65" s="211">
        <f>C96</f>
        <v>1</v>
      </c>
      <c r="D65" s="211">
        <f>D96</f>
        <v>2</v>
      </c>
      <c r="E65" s="211">
        <f>E96</f>
        <v>3</v>
      </c>
      <c r="F65" s="211">
        <f>F96</f>
        <v>4</v>
      </c>
      <c r="G65" s="211">
        <f>G96</f>
        <v>5</v>
      </c>
      <c r="H65" s="91"/>
      <c r="I65" s="91"/>
      <c r="J65" s="91"/>
      <c r="K65" s="91"/>
    </row>
    <row r="66" spans="1:11" s="10" customFormat="1" ht="12.75">
      <c r="A66" s="71" t="s">
        <v>54</v>
      </c>
      <c r="B66" s="71"/>
      <c r="C66" s="77">
        <f>SUM(C64:C65)</f>
        <v>6</v>
      </c>
      <c r="D66" s="77">
        <f>SUM(D64:D65)</f>
        <v>7</v>
      </c>
      <c r="E66" s="77">
        <f>SUM(E64:E65)</f>
        <v>8</v>
      </c>
      <c r="F66" s="77">
        <f>SUM(F64:F65)</f>
        <v>9</v>
      </c>
      <c r="G66" s="77">
        <f>SUM(G64:G65)</f>
        <v>10</v>
      </c>
      <c r="H66" s="104"/>
      <c r="I66" s="104"/>
      <c r="J66" s="104"/>
      <c r="K66" s="104"/>
    </row>
    <row r="67" spans="1:11" s="79" customFormat="1" ht="12.75">
      <c r="A67" s="80"/>
      <c r="B67" s="80"/>
      <c r="C67" s="77"/>
      <c r="D67" s="77"/>
      <c r="E67" s="77"/>
      <c r="F67" s="77"/>
      <c r="G67" s="77"/>
      <c r="H67" s="91"/>
      <c r="I67" s="91"/>
      <c r="J67" s="91"/>
      <c r="K67" s="91"/>
    </row>
    <row r="68" spans="1:11" s="79" customFormat="1" ht="12.75">
      <c r="A68" s="8" t="str">
        <f>A8</f>
        <v>Asia</v>
      </c>
      <c r="B68" s="8"/>
      <c r="C68" s="76"/>
      <c r="D68" s="76"/>
      <c r="E68" s="76"/>
      <c r="F68" s="76"/>
      <c r="G68" s="76"/>
      <c r="H68" s="91"/>
      <c r="I68" s="91"/>
      <c r="J68" s="91"/>
      <c r="K68" s="91"/>
    </row>
    <row r="69" spans="1:11" s="79" customFormat="1" ht="12.75">
      <c r="A69" s="80" t="str">
        <f>A59</f>
        <v>Non-recurring revenue</v>
      </c>
      <c r="B69" s="80"/>
      <c r="C69" s="77">
        <f>C90</f>
        <v>5</v>
      </c>
      <c r="D69" s="77">
        <f>D90</f>
        <v>5</v>
      </c>
      <c r="E69" s="77">
        <f>E90</f>
        <v>5</v>
      </c>
      <c r="F69" s="77">
        <f>F90</f>
        <v>5</v>
      </c>
      <c r="G69" s="77">
        <f>G90</f>
        <v>5</v>
      </c>
      <c r="H69" s="91"/>
      <c r="I69" s="91"/>
      <c r="J69" s="91"/>
      <c r="K69" s="91"/>
    </row>
    <row r="70" spans="1:7" ht="12.75">
      <c r="A70" s="80" t="str">
        <f>A60</f>
        <v>Recurring revenue</v>
      </c>
      <c r="B70" s="80"/>
      <c r="C70" s="211">
        <f>C97</f>
        <v>1</v>
      </c>
      <c r="D70" s="211">
        <f>D97</f>
        <v>2</v>
      </c>
      <c r="E70" s="211">
        <f>E97</f>
        <v>3</v>
      </c>
      <c r="F70" s="211">
        <f>F97</f>
        <v>4</v>
      </c>
      <c r="G70" s="211">
        <f>G97</f>
        <v>5</v>
      </c>
    </row>
    <row r="71" spans="1:11" s="79" customFormat="1" ht="12.75">
      <c r="A71" s="82" t="s">
        <v>54</v>
      </c>
      <c r="B71" s="82"/>
      <c r="C71" s="77">
        <f>SUM(C69:C70)</f>
        <v>6</v>
      </c>
      <c r="D71" s="77">
        <f>SUM(D69:D70)</f>
        <v>7</v>
      </c>
      <c r="E71" s="77">
        <f>SUM(E69:E70)</f>
        <v>8</v>
      </c>
      <c r="F71" s="77">
        <f>SUM(F69:F70)</f>
        <v>9</v>
      </c>
      <c r="G71" s="77">
        <f>SUM(G69:G70)</f>
        <v>10</v>
      </c>
      <c r="H71" s="91"/>
      <c r="I71" s="91"/>
      <c r="J71" s="91"/>
      <c r="K71" s="91"/>
    </row>
    <row r="72" spans="1:7" ht="12.75">
      <c r="A72" s="126"/>
      <c r="B72" s="82"/>
      <c r="C72" s="77"/>
      <c r="D72" s="77"/>
      <c r="E72" s="77"/>
      <c r="F72" s="77"/>
      <c r="G72" s="77"/>
    </row>
    <row r="73" spans="1:11" s="10" customFormat="1" ht="12.75">
      <c r="A73" s="8" t="str">
        <f>A9</f>
        <v>Rest of the world</v>
      </c>
      <c r="B73" s="8"/>
      <c r="C73" s="76"/>
      <c r="D73" s="76"/>
      <c r="E73" s="76"/>
      <c r="F73" s="76"/>
      <c r="G73" s="76"/>
      <c r="H73" s="104"/>
      <c r="I73" s="104"/>
      <c r="J73" s="104"/>
      <c r="K73" s="104"/>
    </row>
    <row r="74" spans="1:7" ht="12.75">
      <c r="A74" s="80" t="str">
        <f>A59</f>
        <v>Non-recurring revenue</v>
      </c>
      <c r="B74" s="80"/>
      <c r="C74" s="77">
        <f>C91</f>
        <v>0</v>
      </c>
      <c r="D74" s="77">
        <f>D91</f>
        <v>0</v>
      </c>
      <c r="E74" s="77">
        <f>E91</f>
        <v>0</v>
      </c>
      <c r="F74" s="77">
        <f>F91</f>
        <v>0</v>
      </c>
      <c r="G74" s="77">
        <f>G91</f>
        <v>0</v>
      </c>
    </row>
    <row r="75" spans="1:11" s="10" customFormat="1" ht="12.75">
      <c r="A75" s="80" t="str">
        <f>A60</f>
        <v>Recurring revenue</v>
      </c>
      <c r="B75" s="80"/>
      <c r="C75" s="211">
        <f>C98</f>
        <v>0</v>
      </c>
      <c r="D75" s="211">
        <f>D98</f>
        <v>0</v>
      </c>
      <c r="E75" s="211">
        <f>E98</f>
        <v>0</v>
      </c>
      <c r="F75" s="211">
        <f>F98</f>
        <v>0</v>
      </c>
      <c r="G75" s="211">
        <f>G98</f>
        <v>0</v>
      </c>
      <c r="H75" s="104"/>
      <c r="I75" s="104"/>
      <c r="J75" s="104"/>
      <c r="K75" s="104"/>
    </row>
    <row r="76" spans="1:11" s="79" customFormat="1" ht="12.75">
      <c r="A76" s="80"/>
      <c r="B76" s="80"/>
      <c r="C76" s="77">
        <f>SUM(C74:C75)</f>
        <v>0</v>
      </c>
      <c r="D76" s="77">
        <f>SUM(D74:D75)</f>
        <v>0</v>
      </c>
      <c r="E76" s="77">
        <f>SUM(E74:E75)</f>
        <v>0</v>
      </c>
      <c r="F76" s="77">
        <f>SUM(F74:F75)</f>
        <v>0</v>
      </c>
      <c r="G76" s="77">
        <f>SUM(G74:G75)</f>
        <v>0</v>
      </c>
      <c r="H76" s="91"/>
      <c r="I76" s="91"/>
      <c r="J76" s="91"/>
      <c r="K76" s="91"/>
    </row>
    <row r="77" spans="1:11" s="79" customFormat="1" ht="12.75">
      <c r="A77" s="80"/>
      <c r="B77" s="80"/>
      <c r="C77" s="77"/>
      <c r="D77" s="77"/>
      <c r="E77" s="77"/>
      <c r="F77" s="77"/>
      <c r="G77" s="77"/>
      <c r="H77" s="91"/>
      <c r="I77" s="91"/>
      <c r="J77" s="91"/>
      <c r="K77" s="91"/>
    </row>
    <row r="78" spans="1:11" s="10" customFormat="1" ht="12.75">
      <c r="A78" s="8" t="str">
        <f>A10</f>
        <v>Total</v>
      </c>
      <c r="B78" s="8"/>
      <c r="C78" s="76"/>
      <c r="D78" s="76"/>
      <c r="E78" s="76"/>
      <c r="F78" s="76"/>
      <c r="G78" s="76"/>
      <c r="H78" s="104"/>
      <c r="I78" s="104"/>
      <c r="J78" s="104"/>
      <c r="K78" s="104"/>
    </row>
    <row r="79" spans="1:7" ht="12.75">
      <c r="A79" s="80" t="str">
        <f>A64</f>
        <v>Non-recurring revenue</v>
      </c>
      <c r="B79" s="80"/>
      <c r="C79" s="77">
        <f>C59+C64+C69+C74</f>
        <v>15</v>
      </c>
      <c r="D79" s="77">
        <f>D59+D64+D69+D74</f>
        <v>15</v>
      </c>
      <c r="E79" s="77">
        <f>E59+E64+E69+E74</f>
        <v>15</v>
      </c>
      <c r="F79" s="77">
        <f>F59+F64+F69+F74</f>
        <v>15</v>
      </c>
      <c r="G79" s="77">
        <f>G59+G64+G69+G74</f>
        <v>15</v>
      </c>
    </row>
    <row r="80" spans="1:11" s="10" customFormat="1" ht="12.75">
      <c r="A80" s="80" t="str">
        <f>A65</f>
        <v>Recurring revenue</v>
      </c>
      <c r="B80" s="80"/>
      <c r="C80" s="211">
        <f>C60+C65+C70+C75</f>
        <v>3</v>
      </c>
      <c r="D80" s="211">
        <f>D60+D65+D70+D75</f>
        <v>6</v>
      </c>
      <c r="E80" s="211">
        <f>E60+E65+E70+E75</f>
        <v>9</v>
      </c>
      <c r="F80" s="211">
        <f>F60+F65+F70+F75</f>
        <v>12</v>
      </c>
      <c r="G80" s="211">
        <f>G60+G65+G70+G75</f>
        <v>15</v>
      </c>
      <c r="H80" s="104"/>
      <c r="I80" s="104"/>
      <c r="J80" s="104"/>
      <c r="K80" s="104"/>
    </row>
    <row r="81" spans="1:7" ht="12.75">
      <c r="A81" s="82" t="s">
        <v>54</v>
      </c>
      <c r="B81" s="82"/>
      <c r="C81" s="77">
        <f>SUM(C79:C80)</f>
        <v>18</v>
      </c>
      <c r="D81" s="77">
        <f>SUM(D79:D80)</f>
        <v>21</v>
      </c>
      <c r="E81" s="77">
        <f>SUM(E79:E80)</f>
        <v>24</v>
      </c>
      <c r="F81" s="77">
        <f>SUM(F79:F80)</f>
        <v>27</v>
      </c>
      <c r="G81" s="77">
        <f>SUM(G79:G80)</f>
        <v>30</v>
      </c>
    </row>
    <row r="82" spans="1:7" ht="12.75">
      <c r="A82" s="82"/>
      <c r="B82" s="82"/>
      <c r="C82" s="77"/>
      <c r="D82" s="77"/>
      <c r="E82" s="77"/>
      <c r="F82" s="77"/>
      <c r="G82" s="77"/>
    </row>
    <row r="83" spans="1:11" s="79" customFormat="1" ht="17.25">
      <c r="A83" s="65" t="str">
        <f>A1</f>
        <v>ABC Company Limited</v>
      </c>
      <c r="B83" s="65"/>
      <c r="C83" s="200"/>
      <c r="D83" s="200"/>
      <c r="E83" s="200"/>
      <c r="F83" s="200"/>
      <c r="G83" s="200"/>
      <c r="H83" s="78"/>
      <c r="I83" s="78"/>
      <c r="J83" s="78"/>
      <c r="K83" s="78"/>
    </row>
    <row r="84" spans="1:11" s="79" customFormat="1" ht="15">
      <c r="A84" s="4" t="str">
        <f>A2</f>
        <v>Service 2</v>
      </c>
      <c r="B84" s="8"/>
      <c r="C84" s="201"/>
      <c r="D84" s="201"/>
      <c r="E84" s="201"/>
      <c r="F84" s="201"/>
      <c r="G84" s="201"/>
      <c r="H84" s="78"/>
      <c r="I84" s="78"/>
      <c r="J84" s="78"/>
      <c r="K84" s="78"/>
    </row>
    <row r="85" spans="1:11" s="79" customFormat="1" ht="12.75">
      <c r="A85" s="8" t="s">
        <v>187</v>
      </c>
      <c r="B85" s="8"/>
      <c r="C85" s="201"/>
      <c r="D85" s="201"/>
      <c r="E85" s="201"/>
      <c r="F85" s="201"/>
      <c r="G85" s="201"/>
      <c r="H85" s="91"/>
      <c r="I85" s="91"/>
      <c r="J85" s="91"/>
      <c r="K85" s="91"/>
    </row>
    <row r="86" spans="1:7" ht="12.75">
      <c r="A86" s="8"/>
      <c r="B86" s="8"/>
      <c r="C86" s="201"/>
      <c r="D86" s="201"/>
      <c r="E86" s="201"/>
      <c r="F86" s="201"/>
      <c r="G86" s="201"/>
    </row>
    <row r="87" spans="1:11" s="79" customFormat="1" ht="12.75">
      <c r="A87" s="8" t="s">
        <v>34</v>
      </c>
      <c r="B87" s="8"/>
      <c r="C87" s="199" t="str">
        <f>C5</f>
        <v>2008/09</v>
      </c>
      <c r="D87" s="199" t="str">
        <f>D5</f>
        <v>2009/10</v>
      </c>
      <c r="E87" s="199" t="str">
        <f>E5</f>
        <v>2010/11</v>
      </c>
      <c r="F87" s="199" t="str">
        <f>F5</f>
        <v>2011/12</v>
      </c>
      <c r="G87" s="199" t="str">
        <f>G5</f>
        <v>2012/13</v>
      </c>
      <c r="H87" s="91"/>
      <c r="I87" s="91"/>
      <c r="J87" s="91"/>
      <c r="K87" s="91"/>
    </row>
    <row r="88" spans="1:7" ht="12.75">
      <c r="A88" s="80" t="str">
        <f>A6</f>
        <v>United States</v>
      </c>
      <c r="B88" s="8"/>
      <c r="C88" s="205">
        <f>'Business activity'!C34*Assumptions!C190</f>
        <v>5</v>
      </c>
      <c r="D88" s="205">
        <f>'Business activity'!D34*Assumptions!D190</f>
        <v>5</v>
      </c>
      <c r="E88" s="205">
        <f>'Business activity'!E34*Assumptions!E190</f>
        <v>5</v>
      </c>
      <c r="F88" s="205">
        <f>'Business activity'!F34*Assumptions!F190</f>
        <v>5</v>
      </c>
      <c r="G88" s="205">
        <f>'Business activity'!G34*Assumptions!G190</f>
        <v>5</v>
      </c>
    </row>
    <row r="89" spans="1:11" s="10" customFormat="1" ht="12.75">
      <c r="A89" s="80" t="str">
        <f>A7</f>
        <v>Europe</v>
      </c>
      <c r="B89" s="80"/>
      <c r="C89" s="205">
        <f>'Business activity'!C35*Assumptions!C191</f>
        <v>5</v>
      </c>
      <c r="D89" s="205">
        <f>'Business activity'!D35*Assumptions!D191</f>
        <v>5</v>
      </c>
      <c r="E89" s="205">
        <f>'Business activity'!E35*Assumptions!E191</f>
        <v>5</v>
      </c>
      <c r="F89" s="205">
        <f>'Business activity'!F35*Assumptions!F191</f>
        <v>5</v>
      </c>
      <c r="G89" s="205">
        <f>'Business activity'!G35*Assumptions!G191</f>
        <v>5</v>
      </c>
      <c r="H89" s="104"/>
      <c r="I89" s="104"/>
      <c r="J89" s="104"/>
      <c r="K89" s="104"/>
    </row>
    <row r="90" spans="1:11" s="79" customFormat="1" ht="12.75">
      <c r="A90" s="80" t="str">
        <f>A8</f>
        <v>Asia</v>
      </c>
      <c r="B90" s="80"/>
      <c r="C90" s="205">
        <f>'Business activity'!C36*Assumptions!C192</f>
        <v>5</v>
      </c>
      <c r="D90" s="205">
        <f>'Business activity'!D36*Assumptions!D192</f>
        <v>5</v>
      </c>
      <c r="E90" s="205">
        <f>'Business activity'!E36*Assumptions!E192</f>
        <v>5</v>
      </c>
      <c r="F90" s="205">
        <f>'Business activity'!F36*Assumptions!F192</f>
        <v>5</v>
      </c>
      <c r="G90" s="205">
        <f>'Business activity'!G36*Assumptions!G192</f>
        <v>5</v>
      </c>
      <c r="H90" s="91"/>
      <c r="I90" s="91"/>
      <c r="J90" s="91"/>
      <c r="K90" s="91"/>
    </row>
    <row r="91" spans="1:11" s="79" customFormat="1" ht="12.75">
      <c r="A91" s="80" t="str">
        <f>A9</f>
        <v>Rest of the world</v>
      </c>
      <c r="B91" s="80"/>
      <c r="C91" s="213">
        <f>'Business activity'!C37*Assumptions!C193</f>
        <v>0</v>
      </c>
      <c r="D91" s="213">
        <f>'Business activity'!D37*Assumptions!D193</f>
        <v>0</v>
      </c>
      <c r="E91" s="213">
        <f>'Business activity'!E37*Assumptions!E193</f>
        <v>0</v>
      </c>
      <c r="F91" s="213">
        <f>'Business activity'!F37*Assumptions!F193</f>
        <v>0</v>
      </c>
      <c r="G91" s="213">
        <f>'Business activity'!G37*Assumptions!G193</f>
        <v>0</v>
      </c>
      <c r="H91" s="91"/>
      <c r="I91" s="91"/>
      <c r="J91" s="91"/>
      <c r="K91" s="91"/>
    </row>
    <row r="92" spans="1:7" ht="12.75">
      <c r="A92" s="110" t="s">
        <v>54</v>
      </c>
      <c r="B92" s="110"/>
      <c r="C92" s="205">
        <f>SUM(C88:C91)</f>
        <v>15</v>
      </c>
      <c r="D92" s="205">
        <f>SUM(D88:D91)</f>
        <v>15</v>
      </c>
      <c r="E92" s="205">
        <f>SUM(E88:E91)</f>
        <v>15</v>
      </c>
      <c r="F92" s="205">
        <f>SUM(F88:F91)</f>
        <v>15</v>
      </c>
      <c r="G92" s="205">
        <f>SUM(G88:G91)</f>
        <v>15</v>
      </c>
    </row>
    <row r="93" spans="1:11" s="79" customFormat="1" ht="12.75">
      <c r="A93" s="80"/>
      <c r="B93" s="80"/>
      <c r="C93" s="110"/>
      <c r="D93" s="110"/>
      <c r="E93" s="110"/>
      <c r="F93" s="110"/>
      <c r="G93" s="110"/>
      <c r="H93" s="91"/>
      <c r="I93" s="91"/>
      <c r="J93" s="91"/>
      <c r="K93" s="91"/>
    </row>
    <row r="94" spans="1:7" ht="12.75">
      <c r="A94" s="8" t="s">
        <v>35</v>
      </c>
      <c r="B94" s="8"/>
      <c r="C94" s="71"/>
      <c r="D94" s="71"/>
      <c r="E94" s="71"/>
      <c r="F94" s="71"/>
      <c r="G94" s="71"/>
    </row>
    <row r="95" spans="1:7" ht="12.75">
      <c r="A95" s="80" t="str">
        <f>A88</f>
        <v>United States</v>
      </c>
      <c r="B95" s="80"/>
      <c r="C95" s="205">
        <f>('Business activity'!B79*Assumptions!C196)+('Business activity'!C34*Assumptions!C196*Assumptions!C$50)</f>
        <v>1</v>
      </c>
      <c r="D95" s="205">
        <f>('Business activity'!C79*Assumptions!D196)+('Business activity'!D34*Assumptions!D196*Assumptions!D$50)</f>
        <v>2</v>
      </c>
      <c r="E95" s="205">
        <f>('Business activity'!D79*Assumptions!E196)+('Business activity'!E34*Assumptions!E196*Assumptions!E$50)</f>
        <v>3</v>
      </c>
      <c r="F95" s="205">
        <f>('Business activity'!E79*Assumptions!F196)+('Business activity'!F34*Assumptions!F196*Assumptions!F$50)</f>
        <v>4</v>
      </c>
      <c r="G95" s="205">
        <f>('Business activity'!F79*Assumptions!G196)+('Business activity'!G34*Assumptions!G196*Assumptions!G$50)</f>
        <v>5</v>
      </c>
    </row>
    <row r="96" spans="1:7" ht="12.75">
      <c r="A96" s="80" t="str">
        <f>A89</f>
        <v>Europe</v>
      </c>
      <c r="B96" s="80"/>
      <c r="C96" s="205">
        <f>('Business activity'!B80*Assumptions!C197)+('Business activity'!C35*Assumptions!C197*Assumptions!C$50)</f>
        <v>1</v>
      </c>
      <c r="D96" s="205">
        <f>('Business activity'!C80*Assumptions!D197)+('Business activity'!D35*Assumptions!D197*Assumptions!D$50)</f>
        <v>2</v>
      </c>
      <c r="E96" s="205">
        <f>('Business activity'!D80*Assumptions!E197)+('Business activity'!E35*Assumptions!E197*Assumptions!E$50)</f>
        <v>3</v>
      </c>
      <c r="F96" s="205">
        <f>('Business activity'!E80*Assumptions!F197)+('Business activity'!F35*Assumptions!F197*Assumptions!F$50)</f>
        <v>4</v>
      </c>
      <c r="G96" s="205">
        <f>('Business activity'!F80*Assumptions!G197)+('Business activity'!G35*Assumptions!G197*Assumptions!G$50)</f>
        <v>5</v>
      </c>
    </row>
    <row r="97" spans="1:7" ht="12.75">
      <c r="A97" s="80" t="str">
        <f>A90</f>
        <v>Asia</v>
      </c>
      <c r="B97" s="80"/>
      <c r="C97" s="205">
        <f>('Business activity'!B81*Assumptions!C198)+('Business activity'!C36*Assumptions!C198*Assumptions!C$50)</f>
        <v>1</v>
      </c>
      <c r="D97" s="205">
        <f>('Business activity'!C81*Assumptions!D198)+('Business activity'!D36*Assumptions!D198*Assumptions!D$50)</f>
        <v>2</v>
      </c>
      <c r="E97" s="205">
        <f>('Business activity'!D81*Assumptions!E198)+('Business activity'!E36*Assumptions!E198*Assumptions!E$50)</f>
        <v>3</v>
      </c>
      <c r="F97" s="205">
        <f>('Business activity'!E81*Assumptions!F198)+('Business activity'!F36*Assumptions!F198*Assumptions!F$50)</f>
        <v>4</v>
      </c>
      <c r="G97" s="205">
        <f>('Business activity'!F81*Assumptions!G198)+('Business activity'!G36*Assumptions!G198*Assumptions!G$50)</f>
        <v>5</v>
      </c>
    </row>
    <row r="98" spans="1:7" ht="12.75">
      <c r="A98" s="80" t="str">
        <f>A91</f>
        <v>Rest of the world</v>
      </c>
      <c r="B98" s="80"/>
      <c r="C98" s="213">
        <f>('Business activity'!B82*Assumptions!C199)+('Business activity'!C37*Assumptions!C199*Assumptions!C$50)</f>
        <v>0</v>
      </c>
      <c r="D98" s="213">
        <f>('Business activity'!C82*Assumptions!D199)+('Business activity'!D37*Assumptions!D199*Assumptions!D$50)</f>
        <v>0</v>
      </c>
      <c r="E98" s="213">
        <f>('Business activity'!D82*Assumptions!E199)+('Business activity'!E37*Assumptions!E199*Assumptions!E$50)</f>
        <v>0</v>
      </c>
      <c r="F98" s="213">
        <f>('Business activity'!E82*Assumptions!F199)+('Business activity'!F37*Assumptions!F199*Assumptions!F$50)</f>
        <v>0</v>
      </c>
      <c r="G98" s="213">
        <f>('Business activity'!F82*Assumptions!G199)+('Business activity'!G37*Assumptions!G199*Assumptions!G$50)</f>
        <v>0</v>
      </c>
    </row>
    <row r="99" spans="1:7" ht="12.75">
      <c r="A99" s="110" t="s">
        <v>54</v>
      </c>
      <c r="B99" s="110"/>
      <c r="C99" s="205">
        <f>SUM(C95:C98)</f>
        <v>3</v>
      </c>
      <c r="D99" s="205">
        <f>SUM(D95:D98)</f>
        <v>6</v>
      </c>
      <c r="E99" s="205">
        <f>SUM(E95:E98)</f>
        <v>9</v>
      </c>
      <c r="F99" s="205">
        <f>SUM(F95:F98)</f>
        <v>12</v>
      </c>
      <c r="G99" s="205">
        <f>SUM(G95:G98)</f>
        <v>15</v>
      </c>
    </row>
    <row r="100" spans="1:7" ht="12.75">
      <c r="A100" s="80"/>
      <c r="B100" s="80"/>
      <c r="C100" s="110"/>
      <c r="D100" s="110"/>
      <c r="E100" s="110"/>
      <c r="F100" s="110"/>
      <c r="G100" s="110"/>
    </row>
    <row r="101" spans="1:7" ht="12.75">
      <c r="A101" s="8" t="str">
        <f>A10</f>
        <v>Total</v>
      </c>
      <c r="B101" s="8"/>
      <c r="C101" s="71"/>
      <c r="D101" s="71"/>
      <c r="E101" s="71"/>
      <c r="F101" s="71"/>
      <c r="G101" s="71"/>
    </row>
    <row r="102" spans="1:7" ht="12.75">
      <c r="A102" s="80" t="str">
        <f>A88</f>
        <v>United States</v>
      </c>
      <c r="B102" s="80"/>
      <c r="C102" s="205">
        <f>C88+C95</f>
        <v>6</v>
      </c>
      <c r="D102" s="205">
        <f>D88+D95</f>
        <v>7</v>
      </c>
      <c r="E102" s="205">
        <f>E88+E95</f>
        <v>8</v>
      </c>
      <c r="F102" s="205">
        <f>F88+F95</f>
        <v>9</v>
      </c>
      <c r="G102" s="205">
        <f>G88+G95</f>
        <v>10</v>
      </c>
    </row>
    <row r="103" spans="1:7" ht="12.75">
      <c r="A103" s="80" t="str">
        <f>A89</f>
        <v>Europe</v>
      </c>
      <c r="B103" s="80"/>
      <c r="C103" s="205">
        <f>C89+C96</f>
        <v>6</v>
      </c>
      <c r="D103" s="205">
        <f>D89+D96</f>
        <v>7</v>
      </c>
      <c r="E103" s="205">
        <f>E89+E96</f>
        <v>8</v>
      </c>
      <c r="F103" s="205">
        <f>F89+F96</f>
        <v>9</v>
      </c>
      <c r="G103" s="205">
        <f>G89+G96</f>
        <v>10</v>
      </c>
    </row>
    <row r="104" spans="1:7" ht="12.75">
      <c r="A104" s="80" t="str">
        <f>A90</f>
        <v>Asia</v>
      </c>
      <c r="B104" s="80"/>
      <c r="C104" s="205">
        <f>C90+C97</f>
        <v>6</v>
      </c>
      <c r="D104" s="205">
        <f>D90+D97</f>
        <v>7</v>
      </c>
      <c r="E104" s="205">
        <f>E90+E97</f>
        <v>8</v>
      </c>
      <c r="F104" s="205">
        <f>F90+F97</f>
        <v>9</v>
      </c>
      <c r="G104" s="205">
        <f>G90+G97</f>
        <v>10</v>
      </c>
    </row>
    <row r="105" spans="1:7" ht="12.75">
      <c r="A105" s="80" t="str">
        <f>A91</f>
        <v>Rest of the world</v>
      </c>
      <c r="B105" s="80"/>
      <c r="C105" s="213">
        <f>C91+C98</f>
        <v>0</v>
      </c>
      <c r="D105" s="213">
        <f>D91+D98</f>
        <v>0</v>
      </c>
      <c r="E105" s="213">
        <f>E91+E98</f>
        <v>0</v>
      </c>
      <c r="F105" s="213">
        <f>F91+F98</f>
        <v>0</v>
      </c>
      <c r="G105" s="213">
        <f>G91+G98</f>
        <v>0</v>
      </c>
    </row>
    <row r="106" spans="1:7" ht="12.75">
      <c r="A106" s="110" t="s">
        <v>54</v>
      </c>
      <c r="B106" s="110"/>
      <c r="C106" s="205">
        <f>SUM(C102:C105)</f>
        <v>18</v>
      </c>
      <c r="D106" s="205">
        <f>SUM(D102:D105)</f>
        <v>21</v>
      </c>
      <c r="E106" s="205">
        <f>SUM(E102:E105)</f>
        <v>24</v>
      </c>
      <c r="F106" s="205">
        <f>SUM(F102:F105)</f>
        <v>27</v>
      </c>
      <c r="G106" s="205">
        <f>SUM(G102:G105)</f>
        <v>30</v>
      </c>
    </row>
    <row r="107" spans="1:11" s="79" customFormat="1" ht="12.75">
      <c r="A107" s="8"/>
      <c r="B107" s="8"/>
      <c r="C107" s="201"/>
      <c r="D107" s="201"/>
      <c r="E107" s="201"/>
      <c r="F107" s="201"/>
      <c r="G107" s="201"/>
      <c r="H107" s="91"/>
      <c r="I107" s="91"/>
      <c r="J107" s="91"/>
      <c r="K107" s="91"/>
    </row>
    <row r="108" spans="1:7" ht="12.75">
      <c r="A108" s="8" t="s">
        <v>36</v>
      </c>
      <c r="B108" s="8"/>
      <c r="C108" s="71"/>
      <c r="D108" s="71"/>
      <c r="E108" s="71"/>
      <c r="F108" s="71"/>
      <c r="G108" s="71"/>
    </row>
    <row r="109" spans="1:7" ht="12.75">
      <c r="A109" s="80" t="str">
        <f>A102</f>
        <v>United States</v>
      </c>
      <c r="B109" s="80"/>
      <c r="C109" s="205">
        <f>Assumptions!C202*C88</f>
        <v>1</v>
      </c>
      <c r="D109" s="205">
        <f>Assumptions!D202*D88</f>
        <v>1</v>
      </c>
      <c r="E109" s="205">
        <f>Assumptions!E202*E88</f>
        <v>1</v>
      </c>
      <c r="F109" s="205">
        <f>Assumptions!F202*F88</f>
        <v>1</v>
      </c>
      <c r="G109" s="205">
        <f>Assumptions!G202*G88</f>
        <v>1</v>
      </c>
    </row>
    <row r="110" spans="1:7" ht="12.75">
      <c r="A110" s="80" t="str">
        <f>A103</f>
        <v>Europe</v>
      </c>
      <c r="B110" s="80"/>
      <c r="C110" s="205">
        <f>Assumptions!C203*C89</f>
        <v>1</v>
      </c>
      <c r="D110" s="205">
        <f>Assumptions!D203*D89</f>
        <v>1</v>
      </c>
      <c r="E110" s="205">
        <f>Assumptions!E203*E89</f>
        <v>1</v>
      </c>
      <c r="F110" s="205">
        <f>Assumptions!F203*F89</f>
        <v>1</v>
      </c>
      <c r="G110" s="205">
        <f>Assumptions!G203*G89</f>
        <v>1</v>
      </c>
    </row>
    <row r="111" spans="1:7" ht="12.75">
      <c r="A111" s="80" t="str">
        <f>A104</f>
        <v>Asia</v>
      </c>
      <c r="B111" s="80"/>
      <c r="C111" s="205">
        <f>Assumptions!C204*C90</f>
        <v>1</v>
      </c>
      <c r="D111" s="205">
        <f>Assumptions!D204*D90</f>
        <v>1</v>
      </c>
      <c r="E111" s="205">
        <f>Assumptions!E204*E90</f>
        <v>1</v>
      </c>
      <c r="F111" s="205">
        <f>Assumptions!F204*F90</f>
        <v>1</v>
      </c>
      <c r="G111" s="205">
        <f>Assumptions!G204*G90</f>
        <v>1</v>
      </c>
    </row>
    <row r="112" spans="1:7" ht="12.75">
      <c r="A112" s="80" t="str">
        <f>A105</f>
        <v>Rest of the world</v>
      </c>
      <c r="B112" s="80"/>
      <c r="C112" s="213">
        <f>Assumptions!C205*C91</f>
        <v>0</v>
      </c>
      <c r="D112" s="213">
        <f>Assumptions!D205*D91</f>
        <v>0</v>
      </c>
      <c r="E112" s="213">
        <f>Assumptions!E205*E91</f>
        <v>0</v>
      </c>
      <c r="F112" s="213">
        <f>Assumptions!F205*F91</f>
        <v>0</v>
      </c>
      <c r="G112" s="213">
        <f>Assumptions!G205*G91</f>
        <v>0</v>
      </c>
    </row>
    <row r="113" spans="1:7" ht="12.75">
      <c r="A113" s="110" t="s">
        <v>54</v>
      </c>
      <c r="B113" s="110"/>
      <c r="C113" s="205">
        <f>SUM(C109:C112)</f>
        <v>3</v>
      </c>
      <c r="D113" s="205">
        <f>SUM(D109:D112)</f>
        <v>3</v>
      </c>
      <c r="E113" s="205">
        <f>SUM(E109:E112)</f>
        <v>3</v>
      </c>
      <c r="F113" s="205">
        <f>SUM(F109:F112)</f>
        <v>3</v>
      </c>
      <c r="G113" s="205">
        <f>SUM(G109:G112)</f>
        <v>3</v>
      </c>
    </row>
    <row r="114" spans="1:7" ht="12.75">
      <c r="A114" s="110"/>
      <c r="B114" s="110"/>
      <c r="C114" s="205"/>
      <c r="D114" s="205"/>
      <c r="E114" s="205"/>
      <c r="F114" s="205"/>
      <c r="G114" s="205"/>
    </row>
    <row r="115" spans="1:7" ht="12.75">
      <c r="A115" s="8" t="s">
        <v>37</v>
      </c>
      <c r="B115" s="8"/>
      <c r="C115" s="71"/>
      <c r="D115" s="71"/>
      <c r="E115" s="71"/>
      <c r="F115" s="71"/>
      <c r="G115" s="71"/>
    </row>
    <row r="116" spans="1:7" ht="14.25" customHeight="1">
      <c r="A116" s="80" t="str">
        <f>A109</f>
        <v>United States</v>
      </c>
      <c r="B116" s="80"/>
      <c r="C116" s="205">
        <f>Assumptions!C208*C95</f>
        <v>0.2</v>
      </c>
      <c r="D116" s="205">
        <f>Assumptions!D208*D95</f>
        <v>0.4</v>
      </c>
      <c r="E116" s="205">
        <f>Assumptions!E208*E95</f>
        <v>0.6000000000000001</v>
      </c>
      <c r="F116" s="205">
        <f>Assumptions!F208*F95</f>
        <v>0.8</v>
      </c>
      <c r="G116" s="205">
        <f>Assumptions!G208*G95</f>
        <v>1</v>
      </c>
    </row>
    <row r="117" spans="1:7" ht="14.25" customHeight="1">
      <c r="A117" s="80" t="str">
        <f>A110</f>
        <v>Europe</v>
      </c>
      <c r="B117" s="80"/>
      <c r="C117" s="205">
        <f>Assumptions!C209*C96</f>
        <v>0.2</v>
      </c>
      <c r="D117" s="205">
        <f>Assumptions!D209*D96</f>
        <v>0.4</v>
      </c>
      <c r="E117" s="205">
        <f>Assumptions!E209*E96</f>
        <v>0.6000000000000001</v>
      </c>
      <c r="F117" s="205">
        <f>Assumptions!F209*F96</f>
        <v>0.8</v>
      </c>
      <c r="G117" s="205">
        <f>Assumptions!G209*G96</f>
        <v>1</v>
      </c>
    </row>
    <row r="118" spans="1:7" ht="12.75">
      <c r="A118" s="80" t="str">
        <f>A111</f>
        <v>Asia</v>
      </c>
      <c r="B118" s="80"/>
      <c r="C118" s="205">
        <f>Assumptions!C210*C97</f>
        <v>0.2</v>
      </c>
      <c r="D118" s="205">
        <f>Assumptions!D210*D97</f>
        <v>0.4</v>
      </c>
      <c r="E118" s="205">
        <f>Assumptions!E210*E97</f>
        <v>0.6000000000000001</v>
      </c>
      <c r="F118" s="205">
        <f>Assumptions!F210*F97</f>
        <v>0.8</v>
      </c>
      <c r="G118" s="205">
        <f>Assumptions!G210*G97</f>
        <v>1</v>
      </c>
    </row>
    <row r="119" spans="1:7" ht="12.75">
      <c r="A119" s="80" t="str">
        <f>A112</f>
        <v>Rest of the world</v>
      </c>
      <c r="B119" s="80"/>
      <c r="C119" s="213">
        <f>Assumptions!C211*C98</f>
        <v>0</v>
      </c>
      <c r="D119" s="213">
        <f>Assumptions!D211*D98</f>
        <v>0</v>
      </c>
      <c r="E119" s="213">
        <f>Assumptions!E211*E98</f>
        <v>0</v>
      </c>
      <c r="F119" s="213">
        <f>Assumptions!F211*F98</f>
        <v>0</v>
      </c>
      <c r="G119" s="213">
        <f>Assumptions!G211*G98</f>
        <v>0</v>
      </c>
    </row>
    <row r="120" spans="1:7" ht="12.75">
      <c r="A120" s="110" t="s">
        <v>54</v>
      </c>
      <c r="B120" s="110"/>
      <c r="C120" s="205">
        <f>SUM(C116:C119)</f>
        <v>0.6000000000000001</v>
      </c>
      <c r="D120" s="205">
        <f>SUM(D116:D119)</f>
        <v>1.2000000000000002</v>
      </c>
      <c r="E120" s="205">
        <f>SUM(E116:E119)</f>
        <v>1.8000000000000003</v>
      </c>
      <c r="F120" s="205">
        <f>SUM(F116:F119)</f>
        <v>2.4000000000000004</v>
      </c>
      <c r="G120" s="205">
        <f>SUM(G116:G119)</f>
        <v>3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2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" sqref="A2"/>
    </sheetView>
  </sheetViews>
  <sheetFormatPr defaultColWidth="9.33203125" defaultRowHeight="12.75"/>
  <cols>
    <col min="1" max="1" width="26.66015625" style="214" customWidth="1"/>
    <col min="2" max="2" width="13.33203125" style="214" customWidth="1"/>
    <col min="3" max="3" width="15" style="214" customWidth="1"/>
    <col min="4" max="4" width="15.33203125" style="214" customWidth="1"/>
    <col min="5" max="5" width="15" style="214" customWidth="1"/>
    <col min="6" max="6" width="14.83203125" style="214" customWidth="1"/>
    <col min="7" max="7" width="16.83203125" style="214" customWidth="1"/>
    <col min="8" max="16384" width="9.33203125" style="214" customWidth="1"/>
  </cols>
  <sheetData>
    <row r="1" spans="1:6" s="216" customFormat="1" ht="17.25">
      <c r="A1" s="215" t="str">
        <f>'Historical financial'!A1</f>
        <v>ABC Company Limited</v>
      </c>
      <c r="F1" s="217"/>
    </row>
    <row r="2" spans="1:7" ht="15">
      <c r="A2" s="218" t="s">
        <v>191</v>
      </c>
      <c r="C2" s="219"/>
      <c r="D2" s="220"/>
      <c r="E2" s="221"/>
      <c r="F2" s="222"/>
      <c r="G2" s="223"/>
    </row>
    <row r="3" spans="3:7" s="224" customFormat="1" ht="12.75">
      <c r="C3" s="224" t="str">
        <f>'Financial Forecast'!C21</f>
        <v>2008/09</v>
      </c>
      <c r="D3" s="224" t="str">
        <f>'Financial Forecast'!D21</f>
        <v>2009/10</v>
      </c>
      <c r="E3" s="224" t="str">
        <f>'Financial Forecast'!E21</f>
        <v>2010/11</v>
      </c>
      <c r="F3" s="224" t="str">
        <f>'Financial Forecast'!F21</f>
        <v>2011/12</v>
      </c>
      <c r="G3" s="224" t="str">
        <f>'Financial Forecast'!G21</f>
        <v>2012/13</v>
      </c>
    </row>
    <row r="4" spans="1:7" ht="12.75">
      <c r="A4" s="225" t="s">
        <v>162</v>
      </c>
      <c r="C4" s="214">
        <f>'Financial Forecast'!C27</f>
        <v>112</v>
      </c>
      <c r="D4" s="214">
        <f>'Financial Forecast'!D27</f>
        <v>224</v>
      </c>
      <c r="E4" s="214">
        <f>'Financial Forecast'!E27</f>
        <v>357</v>
      </c>
      <c r="F4" s="214">
        <f>'Financial Forecast'!F27</f>
        <v>760</v>
      </c>
      <c r="G4" s="214">
        <f>'Financial Forecast'!G27</f>
        <v>1288</v>
      </c>
    </row>
    <row r="5" spans="1:7" ht="12.75">
      <c r="A5" s="225" t="s">
        <v>192</v>
      </c>
      <c r="C5" s="214">
        <f>'Financial Forecast'!C92</f>
        <v>74.6</v>
      </c>
      <c r="D5" s="214">
        <f>'Financial Forecast'!D92</f>
        <v>161.70000000000002</v>
      </c>
      <c r="E5" s="214">
        <f>'Financial Forecast'!E92</f>
        <v>265.6</v>
      </c>
      <c r="F5" s="214">
        <f>'Financial Forecast'!F92</f>
        <v>404.90000000000003</v>
      </c>
      <c r="G5" s="214">
        <f>'Financial Forecast'!G92</f>
        <v>563.7</v>
      </c>
    </row>
    <row r="6" spans="1:7" ht="12.75">
      <c r="A6" s="225" t="s">
        <v>113</v>
      </c>
      <c r="C6" s="214">
        <f>'Financial Forecast'!C96</f>
        <v>74.6</v>
      </c>
      <c r="D6" s="214">
        <f>'Financial Forecast'!D96</f>
        <v>161.70000000000002</v>
      </c>
      <c r="E6" s="214">
        <f>'Financial Forecast'!E96</f>
        <v>265.6</v>
      </c>
      <c r="F6" s="214">
        <f>'Financial Forecast'!F96</f>
        <v>404.90000000000003</v>
      </c>
      <c r="G6" s="214">
        <f>'Financial Forecast'!G96</f>
        <v>563.7</v>
      </c>
    </row>
    <row r="7" spans="1:7" ht="12.75">
      <c r="A7" s="225" t="s">
        <v>120</v>
      </c>
      <c r="C7" s="214">
        <f>'Financial Forecast'!C103</f>
        <v>74.6</v>
      </c>
      <c r="D7" s="214">
        <f>'Financial Forecast'!D103</f>
        <v>161.70000000000002</v>
      </c>
      <c r="E7" s="214">
        <f>'Financial Forecast'!E103</f>
        <v>185.92000000000002</v>
      </c>
      <c r="F7" s="214">
        <f>'Financial Forecast'!F103</f>
        <v>283.43000000000006</v>
      </c>
      <c r="G7" s="214">
        <f>'Financial Forecast'!G103</f>
        <v>394.59000000000003</v>
      </c>
    </row>
    <row r="8" ht="12.75">
      <c r="A8" s="225" t="s">
        <v>193</v>
      </c>
    </row>
    <row r="9" spans="1:7" s="227" customFormat="1" ht="12.75">
      <c r="A9" s="226" t="s">
        <v>194</v>
      </c>
      <c r="C9" s="227">
        <f>B9+B17</f>
        <v>0</v>
      </c>
      <c r="D9" s="227" t="e">
        <f>B9+C17</f>
        <v>#VALUE!</v>
      </c>
      <c r="E9" s="227" t="e">
        <f>D9+D17</f>
        <v>#VALUE!</v>
      </c>
      <c r="F9" s="227" t="e">
        <f>E9+E17</f>
        <v>#VALUE!</v>
      </c>
      <c r="G9" s="227" t="e">
        <f>F9+F17</f>
        <v>#VALUE!</v>
      </c>
    </row>
    <row r="10" spans="1:7" s="227" customFormat="1" ht="12.75">
      <c r="A10" s="226" t="s">
        <v>195</v>
      </c>
      <c r="C10" s="227" t="e">
        <f>C44</f>
        <v>#VALUE!</v>
      </c>
      <c r="D10" s="227" t="e">
        <f>D44</f>
        <v>#VALUE!</v>
      </c>
      <c r="E10" s="227" t="e">
        <f>E44</f>
        <v>#VALUE!</v>
      </c>
      <c r="F10" s="227" t="e">
        <f>F44</f>
        <v>#VALUE!</v>
      </c>
      <c r="G10" s="227" t="e">
        <f>G44</f>
        <v>#VALUE!</v>
      </c>
    </row>
    <row r="11" spans="1:6" ht="12.75">
      <c r="A11" s="225"/>
      <c r="F11" s="228"/>
    </row>
    <row r="12" spans="1:6" s="230" customFormat="1" ht="10.5">
      <c r="A12" s="229" t="s">
        <v>196</v>
      </c>
      <c r="C12" s="231"/>
      <c r="F12" s="232"/>
    </row>
    <row r="13" spans="1:6" ht="12.75">
      <c r="A13" s="230" t="s">
        <v>197</v>
      </c>
      <c r="C13" s="233">
        <v>0</v>
      </c>
      <c r="F13" s="228"/>
    </row>
    <row r="14" spans="1:6" ht="12.75">
      <c r="A14" s="230" t="s">
        <v>198</v>
      </c>
      <c r="C14" s="234">
        <v>0</v>
      </c>
      <c r="F14" s="228"/>
    </row>
    <row r="15" spans="1:6" s="230" customFormat="1" ht="10.5">
      <c r="A15" s="231" t="s">
        <v>199</v>
      </c>
      <c r="C15" s="235">
        <f>B7</f>
        <v>0</v>
      </c>
      <c r="F15" s="232"/>
    </row>
    <row r="16" spans="1:6" s="230" customFormat="1" ht="10.5">
      <c r="A16" s="231" t="s">
        <v>200</v>
      </c>
      <c r="C16" s="236">
        <f>C15*C14</f>
        <v>0</v>
      </c>
      <c r="F16" s="232"/>
    </row>
    <row r="17" spans="1:7" s="230" customFormat="1" ht="10.5">
      <c r="A17" s="231" t="s">
        <v>201</v>
      </c>
      <c r="C17" s="237" t="e">
        <f>C13/C16*C9</f>
        <v>#VALUE!</v>
      </c>
      <c r="D17" s="237"/>
      <c r="E17" s="237"/>
      <c r="F17" s="237"/>
      <c r="G17" s="237"/>
    </row>
    <row r="18" spans="1:6" s="230" customFormat="1" ht="10.5">
      <c r="A18" s="231" t="s">
        <v>202</v>
      </c>
      <c r="C18" s="238" t="e">
        <f>1-C9/(C17+C9)</f>
        <v>#VALUE!</v>
      </c>
      <c r="F18" s="232"/>
    </row>
    <row r="19" spans="1:6" s="230" customFormat="1" ht="10.5">
      <c r="A19" s="231" t="s">
        <v>203</v>
      </c>
      <c r="C19" s="239" t="e">
        <f>C13/C17</f>
        <v>#VALUE!</v>
      </c>
      <c r="F19" s="232"/>
    </row>
    <row r="20" spans="1:7" s="230" customFormat="1" ht="10.5">
      <c r="A20" s="231" t="s">
        <v>204</v>
      </c>
      <c r="C20" s="240" t="e">
        <f>C9+C17</f>
        <v>#VALUE!</v>
      </c>
      <c r="D20" s="240" t="e">
        <f>C20</f>
        <v>#VALUE!</v>
      </c>
      <c r="E20" s="240" t="e">
        <f>D20</f>
        <v>#VALUE!</v>
      </c>
      <c r="F20" s="240" t="e">
        <f>E20</f>
        <v>#VALUE!</v>
      </c>
      <c r="G20" s="240" t="e">
        <f>F20</f>
        <v>#VALUE!</v>
      </c>
    </row>
    <row r="21" spans="1:6" s="230" customFormat="1" ht="10.5">
      <c r="A21" s="231"/>
      <c r="C21" s="231"/>
      <c r="F21" s="232"/>
    </row>
    <row r="22" spans="1:6" s="230" customFormat="1" ht="10.5">
      <c r="A22" s="229" t="s">
        <v>205</v>
      </c>
      <c r="C22" s="229"/>
      <c r="F22" s="232"/>
    </row>
    <row r="23" spans="1:7" s="230" customFormat="1" ht="10.5">
      <c r="A23" s="231" t="s">
        <v>206</v>
      </c>
      <c r="B23" s="241">
        <v>0</v>
      </c>
      <c r="D23" s="241">
        <v>0</v>
      </c>
      <c r="E23" s="241">
        <v>0</v>
      </c>
      <c r="F23" s="241">
        <v>0</v>
      </c>
      <c r="G23" s="242">
        <v>30</v>
      </c>
    </row>
    <row r="24" spans="1:7" s="230" customFormat="1" ht="10.5">
      <c r="A24" s="231" t="s">
        <v>207</v>
      </c>
      <c r="D24" s="235">
        <v>0</v>
      </c>
      <c r="E24" s="235">
        <v>0</v>
      </c>
      <c r="F24" s="235">
        <v>0</v>
      </c>
      <c r="G24" s="243">
        <v>0</v>
      </c>
    </row>
    <row r="25" spans="1:7" s="230" customFormat="1" ht="10.5">
      <c r="A25" s="231" t="s">
        <v>208</v>
      </c>
      <c r="D25" s="235"/>
      <c r="E25" s="235"/>
      <c r="F25" s="235"/>
      <c r="G25" s="243">
        <v>0</v>
      </c>
    </row>
    <row r="26" spans="1:7" s="230" customFormat="1" ht="10.5">
      <c r="A26" s="231" t="s">
        <v>209</v>
      </c>
      <c r="D26" s="235"/>
      <c r="E26" s="235"/>
      <c r="F26" s="235"/>
      <c r="G26" s="243">
        <v>0</v>
      </c>
    </row>
    <row r="27" spans="1:7" s="230" customFormat="1" ht="10.5">
      <c r="A27" s="231" t="s">
        <v>210</v>
      </c>
      <c r="C27" s="244">
        <v>0</v>
      </c>
      <c r="D27" s="235"/>
      <c r="E27" s="235"/>
      <c r="F27" s="235"/>
      <c r="G27" s="235"/>
    </row>
    <row r="28" spans="1:7" s="230" customFormat="1" ht="10.5">
      <c r="A28" s="231" t="s">
        <v>211</v>
      </c>
      <c r="C28" s="235">
        <f>C6</f>
        <v>74.6</v>
      </c>
      <c r="D28" s="235">
        <f>D6</f>
        <v>161.70000000000002</v>
      </c>
      <c r="E28" s="235">
        <f>E6</f>
        <v>265.6</v>
      </c>
      <c r="F28" s="235">
        <f>F6</f>
        <v>404.90000000000003</v>
      </c>
      <c r="G28" s="235">
        <f>G7</f>
        <v>394.59000000000003</v>
      </c>
    </row>
    <row r="29" spans="1:7" s="230" customFormat="1" ht="10.5">
      <c r="A29" s="231" t="s">
        <v>200</v>
      </c>
      <c r="B29" s="236">
        <f>B6*B23</f>
        <v>0</v>
      </c>
      <c r="C29" s="236">
        <f>G23*C28</f>
        <v>2238</v>
      </c>
      <c r="D29" s="236">
        <f>D6*D23</f>
        <v>0</v>
      </c>
      <c r="E29" s="236">
        <f>E6*E23</f>
        <v>0</v>
      </c>
      <c r="F29" s="236">
        <f>F6*F23</f>
        <v>0</v>
      </c>
      <c r="G29" s="236" t="e">
        <f>#REF!*G28</f>
        <v>#REF!</v>
      </c>
    </row>
    <row r="30" spans="1:7" s="230" customFormat="1" ht="10.5">
      <c r="A30" s="231" t="s">
        <v>212</v>
      </c>
      <c r="C30" s="240" t="e">
        <f>IF(C29=0,0,G24/C29*C20)</f>
        <v>#VALUE!</v>
      </c>
      <c r="D30" s="240">
        <f>IF(D29=0,0,D24/D29*D20)</f>
        <v>0</v>
      </c>
      <c r="E30" s="240">
        <f>IF(E29=0,0,E24/E29*E20)</f>
        <v>0</v>
      </c>
      <c r="F30" s="240">
        <f>IF(F29=0,0,F24/F29*F20)</f>
        <v>0</v>
      </c>
      <c r="G30" s="240" t="b">
        <f>IF(G29=0,0,#REF!/G29*G20)</f>
        <v>0</v>
      </c>
    </row>
    <row r="31" spans="1:7" s="230" customFormat="1" ht="10.5">
      <c r="A31" s="231" t="s">
        <v>213</v>
      </c>
      <c r="C31" s="238" t="e">
        <f>1-C20/(C30+C20)</f>
        <v>#VALUE!</v>
      </c>
      <c r="D31" s="238" t="e">
        <f>1-D20/(D30+D20)</f>
        <v>#VALUE!</v>
      </c>
      <c r="E31" s="238" t="e">
        <f>1-E20/(E30+E20)</f>
        <v>#VALUE!</v>
      </c>
      <c r="F31" s="238" t="e">
        <f>1-F20/(F30+F20)</f>
        <v>#VALUE!</v>
      </c>
      <c r="G31" s="238" t="e">
        <f>1-G20/(G30+G20)</f>
        <v>#REF!</v>
      </c>
    </row>
    <row r="32" spans="1:7" s="230" customFormat="1" ht="10.5">
      <c r="A32" s="231" t="s">
        <v>203</v>
      </c>
      <c r="C32" s="245" t="b">
        <f>IF(C30=0,"No issue",G24/C30)</f>
        <v>0</v>
      </c>
      <c r="D32" s="245" t="str">
        <f>IF(D30=0,"No issue",D24/D30)</f>
        <v>No issue</v>
      </c>
      <c r="E32" s="245" t="str">
        <f>IF(E30=0,"No issue",E24/E30)</f>
        <v>No issue</v>
      </c>
      <c r="F32" s="245" t="str">
        <f>IF(F30=0,"No issue",F24/F30)</f>
        <v>No issue</v>
      </c>
      <c r="G32" s="245" t="b">
        <f>IF(G30=0,"No issue",#REF!/G30)</f>
        <v>0</v>
      </c>
    </row>
    <row r="33" spans="1:7" s="230" customFormat="1" ht="10.5">
      <c r="A33" s="231" t="s">
        <v>214</v>
      </c>
      <c r="C33" s="240" t="e">
        <f>C20+C30</f>
        <v>#VALUE!</v>
      </c>
      <c r="D33" s="240" t="e">
        <f>D20+D30</f>
        <v>#VALUE!</v>
      </c>
      <c r="E33" s="240" t="e">
        <f>E20+E30</f>
        <v>#VALUE!</v>
      </c>
      <c r="F33" s="240" t="e">
        <f>F20+F30</f>
        <v>#VALUE!</v>
      </c>
      <c r="G33" s="240" t="e">
        <f>G20+G30</f>
        <v>#VALUE!</v>
      </c>
    </row>
    <row r="34" spans="1:7" s="230" customFormat="1" ht="10.5">
      <c r="A34" s="231" t="s">
        <v>215</v>
      </c>
      <c r="C34" s="240" t="e">
        <f>G25/C32</f>
        <v>#VALUE!</v>
      </c>
      <c r="D34" s="240"/>
      <c r="E34" s="240"/>
      <c r="F34" s="240"/>
      <c r="G34" s="240"/>
    </row>
    <row r="35" spans="1:7" s="230" customFormat="1" ht="10.5">
      <c r="A35" s="231"/>
      <c r="C35" s="240"/>
      <c r="D35" s="240"/>
      <c r="E35" s="240"/>
      <c r="F35" s="240"/>
      <c r="G35" s="240"/>
    </row>
    <row r="36" spans="1:7" s="230" customFormat="1" ht="10.5">
      <c r="A36" s="246" t="s">
        <v>216</v>
      </c>
      <c r="C36" s="240"/>
      <c r="D36" s="240"/>
      <c r="E36" s="240"/>
      <c r="F36" s="240"/>
      <c r="G36" s="240"/>
    </row>
    <row r="37" spans="1:7" s="230" customFormat="1" ht="10.5">
      <c r="A37" s="231" t="s">
        <v>217</v>
      </c>
      <c r="C37" s="232">
        <f>(G24+G25)*C27</f>
        <v>0</v>
      </c>
      <c r="D37" s="240"/>
      <c r="E37" s="240"/>
      <c r="F37" s="240"/>
      <c r="G37" s="240"/>
    </row>
    <row r="38" spans="1:7" s="230" customFormat="1" ht="10.5">
      <c r="A38" s="231" t="s">
        <v>218</v>
      </c>
      <c r="C38" s="247">
        <f>G26</f>
        <v>0</v>
      </c>
      <c r="D38" s="240"/>
      <c r="E38" s="240"/>
      <c r="F38" s="240"/>
      <c r="G38" s="240"/>
    </row>
    <row r="39" spans="1:7" s="230" customFormat="1" ht="10.5">
      <c r="A39" s="248" t="s">
        <v>54</v>
      </c>
      <c r="C39" s="232">
        <f>SUM(C37:C38)</f>
        <v>0</v>
      </c>
      <c r="D39" s="240"/>
      <c r="E39" s="240"/>
      <c r="F39" s="240"/>
      <c r="G39" s="240"/>
    </row>
    <row r="40" spans="1:7" s="230" customFormat="1" ht="10.5">
      <c r="A40" s="231"/>
      <c r="C40" s="240"/>
      <c r="D40" s="240"/>
      <c r="E40" s="240"/>
      <c r="F40" s="240"/>
      <c r="G40" s="240"/>
    </row>
    <row r="41" spans="1:7" s="230" customFormat="1" ht="10.5">
      <c r="A41" s="249" t="s">
        <v>219</v>
      </c>
      <c r="C41" s="240"/>
      <c r="D41" s="240"/>
      <c r="E41" s="240"/>
      <c r="F41" s="240"/>
      <c r="G41" s="240"/>
    </row>
    <row r="42" spans="1:7" s="230" customFormat="1" ht="10.5">
      <c r="A42" s="231" t="s">
        <v>220</v>
      </c>
      <c r="C42" s="238" t="e">
        <f>1-((1-C18)*(1-C31))</f>
        <v>#VALUE!</v>
      </c>
      <c r="D42" s="238" t="e">
        <f>1-((1-D18)*(1-D31))</f>
        <v>#VALUE!</v>
      </c>
      <c r="E42" s="238" t="e">
        <f>1-((1-E18)*(1-E31))</f>
        <v>#VALUE!</v>
      </c>
      <c r="F42" s="238" t="e">
        <f>1-((1-F18)*(1-F31))</f>
        <v>#VALUE!</v>
      </c>
      <c r="G42" s="238" t="e">
        <f>1-((1-G18)*(1-G31))</f>
        <v>#REF!</v>
      </c>
    </row>
    <row r="43" spans="1:7" s="240" customFormat="1" ht="10.5">
      <c r="A43" s="250" t="s">
        <v>221</v>
      </c>
      <c r="C43" s="240" t="e">
        <f>C17+C30</f>
        <v>#VALUE!</v>
      </c>
      <c r="D43" s="240">
        <f>D17+D30</f>
        <v>0</v>
      </c>
      <c r="E43" s="240">
        <f>E17+E30</f>
        <v>0</v>
      </c>
      <c r="F43" s="240">
        <f>F17+F30</f>
        <v>0</v>
      </c>
      <c r="G43" s="240" t="e">
        <f>G17+G30</f>
        <v>#REF!</v>
      </c>
    </row>
    <row r="44" spans="1:7" s="230" customFormat="1" ht="10.5">
      <c r="A44" s="230" t="s">
        <v>222</v>
      </c>
      <c r="C44" s="240" t="e">
        <f>C9+C17</f>
        <v>#VALUE!</v>
      </c>
      <c r="D44" s="240" t="e">
        <f>D9+D17</f>
        <v>#VALUE!</v>
      </c>
      <c r="E44" s="240" t="e">
        <f>E9+E17</f>
        <v>#VALUE!</v>
      </c>
      <c r="F44" s="240" t="e">
        <f>F9+F17</f>
        <v>#VALUE!</v>
      </c>
      <c r="G44" s="240" t="e">
        <f>G9+G17</f>
        <v>#VALUE!</v>
      </c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 scale="86"/>
  <headerFooter alignWithMargins="0">
    <oddFooter>&amp;L Confidential&amp;C&amp;A&amp;RPage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1"/>
  <sheetViews>
    <sheetView workbookViewId="0" topLeftCell="A1">
      <selection activeCell="D1" sqref="D1"/>
    </sheetView>
  </sheetViews>
  <sheetFormatPr defaultColWidth="9.33203125" defaultRowHeight="12.75"/>
  <cols>
    <col min="1" max="1" width="25.66015625" style="1" customWidth="1"/>
    <col min="2" max="2" width="9.83203125" style="64" customWidth="1"/>
    <col min="3" max="7" width="11.83203125" style="64" customWidth="1"/>
    <col min="8" max="16" width="11.83203125" style="1" customWidth="1"/>
    <col min="17" max="18" width="9.83203125" style="1" customWidth="1"/>
    <col min="19" max="20" width="11.83203125" style="1" customWidth="1"/>
    <col min="21" max="16384" width="9.33203125" style="1" customWidth="1"/>
  </cols>
  <sheetData>
    <row r="1" spans="1:11" s="27" customFormat="1" ht="17.25">
      <c r="A1" s="65" t="str">
        <f>Assumptions!A1</f>
        <v>ABC Company Limited</v>
      </c>
      <c r="B1" s="65"/>
      <c r="C1" s="66"/>
      <c r="D1" s="66"/>
      <c r="E1" s="66"/>
      <c r="F1" s="66"/>
      <c r="G1" s="66"/>
      <c r="H1" s="67"/>
      <c r="I1" s="67"/>
      <c r="J1" s="67"/>
      <c r="K1" s="67"/>
    </row>
    <row r="2" spans="1:11" s="10" customFormat="1" ht="13.5">
      <c r="A2" s="8" t="s">
        <v>52</v>
      </c>
      <c r="B2" s="8"/>
      <c r="C2" s="68"/>
      <c r="D2" s="68"/>
      <c r="E2" s="68"/>
      <c r="F2" s="68"/>
      <c r="G2" s="68"/>
      <c r="H2" s="69"/>
      <c r="I2" s="69"/>
      <c r="J2" s="69"/>
      <c r="K2" s="69"/>
    </row>
    <row r="3" spans="1:11" s="10" customFormat="1" ht="13.5">
      <c r="A3" s="8"/>
      <c r="B3" s="8"/>
      <c r="C3" s="68"/>
      <c r="D3" s="68"/>
      <c r="E3" s="68"/>
      <c r="F3" s="68"/>
      <c r="G3" s="68"/>
      <c r="H3" s="69"/>
      <c r="I3" s="69"/>
      <c r="J3" s="69"/>
      <c r="K3" s="69"/>
    </row>
    <row r="4" spans="1:11" s="10" customFormat="1" ht="13.5">
      <c r="A4" s="8" t="s">
        <v>53</v>
      </c>
      <c r="B4" s="8"/>
      <c r="C4" s="70" t="str">
        <f>Assumptions!C36</f>
        <v>2008/09</v>
      </c>
      <c r="D4" s="70" t="str">
        <f>Assumptions!D36</f>
        <v>2009/10</v>
      </c>
      <c r="E4" s="70" t="str">
        <f>Assumptions!E36</f>
        <v>2010/11</v>
      </c>
      <c r="F4" s="70" t="str">
        <f>Assumptions!F36</f>
        <v>2011/12</v>
      </c>
      <c r="G4" s="70" t="str">
        <f>Assumptions!G36</f>
        <v>2012/13</v>
      </c>
      <c r="H4" s="69"/>
      <c r="I4" s="69"/>
      <c r="J4" s="69"/>
      <c r="K4" s="69"/>
    </row>
    <row r="5" spans="1:11" s="10" customFormat="1" ht="13.5">
      <c r="A5" s="8" t="str">
        <f>Assumptions!A39</f>
        <v>Product 1</v>
      </c>
      <c r="B5" s="8"/>
      <c r="C5" s="71"/>
      <c r="D5" s="71"/>
      <c r="E5" s="71"/>
      <c r="F5" s="71"/>
      <c r="G5" s="71"/>
      <c r="H5" s="69"/>
      <c r="I5" s="69"/>
      <c r="J5" s="69"/>
      <c r="K5" s="69"/>
    </row>
    <row r="6" spans="1:11" s="18" customFormat="1" ht="10.5">
      <c r="A6" s="34" t="str">
        <f>Assumptions!A55</f>
        <v>United States</v>
      </c>
      <c r="B6" s="34"/>
      <c r="C6" s="72">
        <f>Assumptions!C55</f>
        <v>1</v>
      </c>
      <c r="D6" s="72">
        <f>Assumptions!D55</f>
        <v>2</v>
      </c>
      <c r="E6" s="72">
        <f>Assumptions!E55</f>
        <v>3</v>
      </c>
      <c r="F6" s="72">
        <f>Assumptions!F55</f>
        <v>4</v>
      </c>
      <c r="G6" s="72">
        <f>Assumptions!G55</f>
        <v>5</v>
      </c>
      <c r="H6" s="73"/>
      <c r="I6" s="73"/>
      <c r="J6" s="73"/>
      <c r="K6" s="73"/>
    </row>
    <row r="7" spans="1:11" s="18" customFormat="1" ht="10.5">
      <c r="A7" s="34" t="str">
        <f>Assumptions!A56</f>
        <v>Europe</v>
      </c>
      <c r="B7" s="34"/>
      <c r="C7" s="72">
        <f>Assumptions!C56</f>
        <v>1</v>
      </c>
      <c r="D7" s="72">
        <f>Assumptions!D56</f>
        <v>2</v>
      </c>
      <c r="E7" s="72">
        <f>Assumptions!E56</f>
        <v>3</v>
      </c>
      <c r="F7" s="72">
        <f>Assumptions!F56</f>
        <v>4</v>
      </c>
      <c r="G7" s="72">
        <f>Assumptions!G56</f>
        <v>5</v>
      </c>
      <c r="H7" s="73"/>
      <c r="I7" s="73"/>
      <c r="J7" s="73"/>
      <c r="K7" s="73"/>
    </row>
    <row r="8" spans="1:11" s="18" customFormat="1" ht="10.5">
      <c r="A8" s="34" t="str">
        <f>Assumptions!A57</f>
        <v>Asia</v>
      </c>
      <c r="B8" s="34"/>
      <c r="C8" s="72">
        <f>Assumptions!C57</f>
        <v>1</v>
      </c>
      <c r="D8" s="72">
        <f>Assumptions!D57</f>
        <v>1</v>
      </c>
      <c r="E8" s="72">
        <f>Assumptions!E57</f>
        <v>5</v>
      </c>
      <c r="F8" s="72">
        <f>Assumptions!F57</f>
        <v>5</v>
      </c>
      <c r="G8" s="72">
        <f>Assumptions!G57</f>
        <v>5</v>
      </c>
      <c r="H8" s="73"/>
      <c r="I8" s="73"/>
      <c r="J8" s="73"/>
      <c r="K8" s="73"/>
    </row>
    <row r="9" spans="1:11" s="18" customFormat="1" ht="10.5">
      <c r="A9" s="34" t="str">
        <f>Assumptions!A58</f>
        <v>Rest of the world</v>
      </c>
      <c r="B9" s="34"/>
      <c r="C9" s="74">
        <f>Assumptions!C58</f>
        <v>1</v>
      </c>
      <c r="D9" s="74">
        <f>Assumptions!D58</f>
        <v>1</v>
      </c>
      <c r="E9" s="74">
        <f>Assumptions!E58</f>
        <v>5</v>
      </c>
      <c r="F9" s="74">
        <f>Assumptions!F58</f>
        <v>5</v>
      </c>
      <c r="G9" s="74">
        <f>Assumptions!G58</f>
        <v>5</v>
      </c>
      <c r="H9" s="73"/>
      <c r="I9" s="73"/>
      <c r="J9" s="73"/>
      <c r="K9" s="73"/>
    </row>
    <row r="10" spans="1:11" s="18" customFormat="1" ht="10.5">
      <c r="A10" s="75" t="s">
        <v>54</v>
      </c>
      <c r="B10" s="75"/>
      <c r="C10" s="72">
        <f>SUM(C6:C9)</f>
        <v>4</v>
      </c>
      <c r="D10" s="72">
        <f>SUM(D6:D9)</f>
        <v>6</v>
      </c>
      <c r="E10" s="72">
        <f>SUM(E6:E9)</f>
        <v>16</v>
      </c>
      <c r="F10" s="72">
        <f>SUM(F6:F9)</f>
        <v>18</v>
      </c>
      <c r="G10" s="72">
        <f>SUM(G6:G9)</f>
        <v>20</v>
      </c>
      <c r="H10" s="73"/>
      <c r="I10" s="73"/>
      <c r="J10" s="73"/>
      <c r="K10" s="73"/>
    </row>
    <row r="12" spans="1:11" s="10" customFormat="1" ht="13.5">
      <c r="A12" s="8" t="str">
        <f>Assumptions!A40</f>
        <v>Product 2</v>
      </c>
      <c r="B12" s="8"/>
      <c r="C12" s="76"/>
      <c r="D12" s="76"/>
      <c r="E12" s="76"/>
      <c r="F12" s="76"/>
      <c r="G12" s="76"/>
      <c r="H12" s="69"/>
      <c r="I12" s="69"/>
      <c r="J12" s="69"/>
      <c r="K12" s="69"/>
    </row>
    <row r="13" spans="1:11" s="18" customFormat="1" ht="10.5">
      <c r="A13" s="34" t="str">
        <f>Assumptions!A87</f>
        <v>United States</v>
      </c>
      <c r="B13" s="34"/>
      <c r="C13" s="72">
        <f>Assumptions!C87</f>
        <v>1</v>
      </c>
      <c r="D13" s="72">
        <f>Assumptions!D87</f>
        <v>5</v>
      </c>
      <c r="E13" s="72">
        <f>Assumptions!E87</f>
        <v>5</v>
      </c>
      <c r="F13" s="72">
        <f>Assumptions!F87</f>
        <v>5</v>
      </c>
      <c r="G13" s="72">
        <f>Assumptions!G87</f>
        <v>5</v>
      </c>
      <c r="H13" s="73"/>
      <c r="I13" s="73"/>
      <c r="J13" s="73"/>
      <c r="K13" s="73"/>
    </row>
    <row r="14" spans="1:11" s="18" customFormat="1" ht="10.5">
      <c r="A14" s="34" t="str">
        <f>Assumptions!A88</f>
        <v>Europe</v>
      </c>
      <c r="B14" s="34"/>
      <c r="C14" s="72">
        <f>Assumptions!C88</f>
        <v>1</v>
      </c>
      <c r="D14" s="72">
        <f>Assumptions!D88</f>
        <v>5</v>
      </c>
      <c r="E14" s="72">
        <f>Assumptions!E88</f>
        <v>5</v>
      </c>
      <c r="F14" s="72">
        <f>Assumptions!F88</f>
        <v>5</v>
      </c>
      <c r="G14" s="72">
        <f>Assumptions!G88</f>
        <v>5</v>
      </c>
      <c r="H14" s="73"/>
      <c r="I14" s="73"/>
      <c r="J14" s="73"/>
      <c r="K14" s="73"/>
    </row>
    <row r="15" spans="1:11" s="18" customFormat="1" ht="10.5">
      <c r="A15" s="34" t="str">
        <f>Assumptions!A89</f>
        <v>Asia</v>
      </c>
      <c r="B15" s="34"/>
      <c r="C15" s="72">
        <f>Assumptions!C89</f>
        <v>1</v>
      </c>
      <c r="D15" s="72">
        <f>Assumptions!D89</f>
        <v>5</v>
      </c>
      <c r="E15" s="72">
        <f>Assumptions!E89</f>
        <v>5</v>
      </c>
      <c r="F15" s="72">
        <f>Assumptions!F89</f>
        <v>5</v>
      </c>
      <c r="G15" s="72">
        <f>Assumptions!G89</f>
        <v>5</v>
      </c>
      <c r="H15" s="73"/>
      <c r="I15" s="73"/>
      <c r="J15" s="73"/>
      <c r="K15" s="73"/>
    </row>
    <row r="16" spans="1:11" s="18" customFormat="1" ht="10.5">
      <c r="A16" s="34" t="str">
        <f>Assumptions!A90</f>
        <v>Rest of the world</v>
      </c>
      <c r="B16" s="34"/>
      <c r="C16" s="74">
        <f>Assumptions!C90</f>
        <v>1</v>
      </c>
      <c r="D16" s="74">
        <f>Assumptions!D90</f>
        <v>5</v>
      </c>
      <c r="E16" s="74">
        <f>Assumptions!E90</f>
        <v>4</v>
      </c>
      <c r="F16" s="74">
        <f>Assumptions!F90</f>
        <v>4</v>
      </c>
      <c r="G16" s="74">
        <f>Assumptions!G90</f>
        <v>4</v>
      </c>
      <c r="H16" s="73"/>
      <c r="I16" s="73"/>
      <c r="J16" s="73"/>
      <c r="K16" s="73"/>
    </row>
    <row r="17" spans="1:11" s="79" customFormat="1" ht="13.5">
      <c r="A17" s="71" t="s">
        <v>54</v>
      </c>
      <c r="B17" s="71"/>
      <c r="C17" s="77">
        <f>SUM(C13:C16)</f>
        <v>4</v>
      </c>
      <c r="D17" s="77">
        <f>SUM(D13:D16)</f>
        <v>20</v>
      </c>
      <c r="E17" s="77">
        <f>SUM(E13:E16)</f>
        <v>19</v>
      </c>
      <c r="F17" s="77">
        <f>SUM(F13:F16)</f>
        <v>19</v>
      </c>
      <c r="G17" s="77">
        <f>SUM(G13:G16)</f>
        <v>19</v>
      </c>
      <c r="H17" s="78"/>
      <c r="I17" s="78"/>
      <c r="J17" s="78"/>
      <c r="K17" s="78"/>
    </row>
    <row r="18" spans="1:11" s="79" customFormat="1" ht="13.5">
      <c r="A18" s="80"/>
      <c r="B18" s="80"/>
      <c r="C18" s="77"/>
      <c r="D18" s="77"/>
      <c r="E18" s="77"/>
      <c r="F18" s="77"/>
      <c r="G18" s="77"/>
      <c r="H18" s="78"/>
      <c r="I18" s="78"/>
      <c r="J18" s="78"/>
      <c r="K18" s="78"/>
    </row>
    <row r="19" spans="1:11" s="10" customFormat="1" ht="13.5">
      <c r="A19" s="8" t="str">
        <f>Assumptions!A41</f>
        <v>Product 3</v>
      </c>
      <c r="B19" s="8"/>
      <c r="C19" s="76"/>
      <c r="D19" s="76"/>
      <c r="E19" s="76"/>
      <c r="F19" s="76"/>
      <c r="G19" s="76"/>
      <c r="H19" s="69"/>
      <c r="I19" s="69"/>
      <c r="J19" s="69"/>
      <c r="K19" s="69"/>
    </row>
    <row r="20" spans="1:11" s="18" customFormat="1" ht="10.5">
      <c r="A20" s="34" t="str">
        <f>Assumptions!A120</f>
        <v>United States</v>
      </c>
      <c r="B20" s="34"/>
      <c r="C20" s="72">
        <f>Assumptions!C120</f>
        <v>1</v>
      </c>
      <c r="D20" s="72">
        <f>Assumptions!D120</f>
        <v>1</v>
      </c>
      <c r="E20" s="72">
        <f>Assumptions!E120</f>
        <v>1</v>
      </c>
      <c r="F20" s="72">
        <f>Assumptions!F120</f>
        <v>1</v>
      </c>
      <c r="G20" s="72">
        <f>Assumptions!G120</f>
        <v>1</v>
      </c>
      <c r="H20" s="73"/>
      <c r="I20" s="73"/>
      <c r="J20" s="73"/>
      <c r="K20" s="73"/>
    </row>
    <row r="21" spans="1:11" s="18" customFormat="1" ht="10.5">
      <c r="A21" s="34" t="str">
        <f>Assumptions!A121</f>
        <v>Europe</v>
      </c>
      <c r="B21" s="34"/>
      <c r="C21" s="72">
        <f>Assumptions!C121</f>
        <v>1</v>
      </c>
      <c r="D21" s="72">
        <f>Assumptions!D121</f>
        <v>1</v>
      </c>
      <c r="E21" s="72">
        <f>Assumptions!E121</f>
        <v>1</v>
      </c>
      <c r="F21" s="72">
        <f>Assumptions!F121</f>
        <v>1</v>
      </c>
      <c r="G21" s="72">
        <f>Assumptions!G121</f>
        <v>1</v>
      </c>
      <c r="H21" s="73"/>
      <c r="I21" s="73"/>
      <c r="J21" s="73"/>
      <c r="K21" s="73"/>
    </row>
    <row r="22" spans="1:11" s="18" customFormat="1" ht="10.5">
      <c r="A22" s="34" t="str">
        <f>Assumptions!A122</f>
        <v>Asia</v>
      </c>
      <c r="B22" s="34"/>
      <c r="C22" s="72">
        <f>Assumptions!C122</f>
        <v>1</v>
      </c>
      <c r="D22" s="72">
        <f>Assumptions!D122</f>
        <v>1</v>
      </c>
      <c r="E22" s="72">
        <f>Assumptions!E122</f>
        <v>1</v>
      </c>
      <c r="F22" s="72">
        <f>Assumptions!F122</f>
        <v>1</v>
      </c>
      <c r="G22" s="72">
        <f>Assumptions!G122</f>
        <v>1</v>
      </c>
      <c r="H22" s="73"/>
      <c r="I22" s="73"/>
      <c r="J22" s="73"/>
      <c r="K22" s="73"/>
    </row>
    <row r="23" spans="1:11" s="18" customFormat="1" ht="10.5">
      <c r="A23" s="34" t="str">
        <f>Assumptions!A123</f>
        <v>Rest of the world</v>
      </c>
      <c r="B23" s="34"/>
      <c r="C23" s="81">
        <f>Assumptions!C123</f>
        <v>1</v>
      </c>
      <c r="D23" s="81">
        <f>Assumptions!D123</f>
        <v>1</v>
      </c>
      <c r="E23" s="81">
        <f>Assumptions!E123</f>
        <v>2</v>
      </c>
      <c r="F23" s="81">
        <f>Assumptions!F123</f>
        <v>3</v>
      </c>
      <c r="G23" s="81">
        <f>Assumptions!G123</f>
        <v>4</v>
      </c>
      <c r="H23" s="73"/>
      <c r="I23" s="73"/>
      <c r="J23" s="73"/>
      <c r="K23" s="73"/>
    </row>
    <row r="24" spans="1:7" ht="12.75">
      <c r="A24" s="82" t="s">
        <v>54</v>
      </c>
      <c r="B24" s="70"/>
      <c r="C24" s="77">
        <f>SUM(C20:C23)</f>
        <v>4</v>
      </c>
      <c r="D24" s="77">
        <f>SUM(D20:D23)</f>
        <v>4</v>
      </c>
      <c r="E24" s="77">
        <f>SUM(E20:E23)</f>
        <v>5</v>
      </c>
      <c r="F24" s="77">
        <f>SUM(F20:F23)</f>
        <v>6</v>
      </c>
      <c r="G24" s="77">
        <f>SUM(G20:G23)</f>
        <v>7</v>
      </c>
    </row>
    <row r="25" spans="1:7" ht="12.75">
      <c r="A25" s="82"/>
      <c r="B25" s="70"/>
      <c r="C25" s="77"/>
      <c r="D25" s="77"/>
      <c r="E25" s="77"/>
      <c r="F25" s="77"/>
      <c r="G25" s="77"/>
    </row>
    <row r="26" spans="1:8" s="10" customFormat="1" ht="13.5">
      <c r="A26" s="8" t="str">
        <f>Assumptions!A42</f>
        <v>Service 1</v>
      </c>
      <c r="B26" s="8"/>
      <c r="C26" s="76"/>
      <c r="D26" s="76"/>
      <c r="E26" s="76"/>
      <c r="F26" s="76"/>
      <c r="G26" s="76"/>
      <c r="H26" s="69"/>
    </row>
    <row r="27" spans="1:8" s="18" customFormat="1" ht="10.5">
      <c r="A27" s="34" t="str">
        <f>Assumptions!A152</f>
        <v>United States</v>
      </c>
      <c r="B27" s="34"/>
      <c r="C27" s="72">
        <f>Assumptions!C152</f>
        <v>1</v>
      </c>
      <c r="D27" s="72">
        <f>Assumptions!D152</f>
        <v>1</v>
      </c>
      <c r="E27" s="72">
        <f>Assumptions!E152</f>
        <v>1</v>
      </c>
      <c r="F27" s="72">
        <f>Assumptions!F152</f>
        <v>1</v>
      </c>
      <c r="G27" s="72">
        <f>Assumptions!G152</f>
        <v>1</v>
      </c>
      <c r="H27" s="73"/>
    </row>
    <row r="28" spans="1:8" s="18" customFormat="1" ht="10.5">
      <c r="A28" s="34" t="str">
        <f>Assumptions!A153</f>
        <v>Europe</v>
      </c>
      <c r="B28" s="34"/>
      <c r="C28" s="72">
        <f>Assumptions!C153</f>
        <v>1</v>
      </c>
      <c r="D28" s="72">
        <f>Assumptions!D153</f>
        <v>1</v>
      </c>
      <c r="E28" s="72">
        <f>Assumptions!E153</f>
        <v>1</v>
      </c>
      <c r="F28" s="72">
        <f>Assumptions!F153</f>
        <v>1</v>
      </c>
      <c r="G28" s="72">
        <f>Assumptions!G153</f>
        <v>1</v>
      </c>
      <c r="H28" s="73"/>
    </row>
    <row r="29" spans="1:8" s="18" customFormat="1" ht="10.5">
      <c r="A29" s="34" t="str">
        <f>Assumptions!A154</f>
        <v>Asia</v>
      </c>
      <c r="B29" s="34"/>
      <c r="C29" s="72">
        <f>Assumptions!C154</f>
        <v>1</v>
      </c>
      <c r="D29" s="72">
        <f>Assumptions!D154</f>
        <v>1</v>
      </c>
      <c r="E29" s="72">
        <f>Assumptions!E154</f>
        <v>1</v>
      </c>
      <c r="F29" s="72">
        <v>25</v>
      </c>
      <c r="G29" s="72">
        <v>50</v>
      </c>
      <c r="H29" s="73"/>
    </row>
    <row r="30" spans="1:8" s="18" customFormat="1" ht="10.5">
      <c r="A30" s="34" t="str">
        <f>Assumptions!A155</f>
        <v>Rest of the world</v>
      </c>
      <c r="B30" s="34"/>
      <c r="C30" s="74">
        <f>Assumptions!C155</f>
        <v>1</v>
      </c>
      <c r="D30" s="74">
        <f>Assumptions!D155</f>
        <v>1</v>
      </c>
      <c r="E30" s="74">
        <f>Assumptions!E155</f>
        <v>1</v>
      </c>
      <c r="F30" s="74">
        <v>20</v>
      </c>
      <c r="G30" s="74">
        <v>50</v>
      </c>
      <c r="H30" s="73"/>
    </row>
    <row r="31" spans="1:7" ht="12.75">
      <c r="A31" s="82" t="s">
        <v>54</v>
      </c>
      <c r="B31" s="70"/>
      <c r="C31" s="77">
        <f>SUM(C27:C30)</f>
        <v>4</v>
      </c>
      <c r="D31" s="77">
        <f>SUM(D27:D30)</f>
        <v>4</v>
      </c>
      <c r="E31" s="77">
        <f>SUM(E27:E30)</f>
        <v>4</v>
      </c>
      <c r="F31" s="77">
        <f>SUM(F27:F30)</f>
        <v>47</v>
      </c>
      <c r="G31" s="77">
        <f>SUM(G27:G30)</f>
        <v>102</v>
      </c>
    </row>
    <row r="32" spans="1:7" ht="12.75">
      <c r="A32" s="82"/>
      <c r="B32" s="70"/>
      <c r="C32" s="77"/>
      <c r="D32" s="77"/>
      <c r="E32" s="77"/>
      <c r="F32" s="77"/>
      <c r="G32" s="77"/>
    </row>
    <row r="33" spans="1:7" ht="13.5">
      <c r="A33" s="8" t="str">
        <f>Assumptions!A43</f>
        <v>Service 2</v>
      </c>
      <c r="B33" s="70"/>
      <c r="C33" s="83"/>
      <c r="D33" s="83"/>
      <c r="E33" s="83"/>
      <c r="F33" s="83"/>
      <c r="G33" s="83"/>
    </row>
    <row r="34" spans="1:7" ht="12.75">
      <c r="A34" s="34" t="str">
        <f>Assumptions!A184</f>
        <v>United States</v>
      </c>
      <c r="B34" s="70"/>
      <c r="C34" s="72">
        <f>Assumptions!C185</f>
        <v>1</v>
      </c>
      <c r="D34" s="72">
        <f>Assumptions!D185</f>
        <v>1</v>
      </c>
      <c r="E34" s="72">
        <f>Assumptions!E185</f>
        <v>1</v>
      </c>
      <c r="F34" s="72">
        <f>Assumptions!F185</f>
        <v>1</v>
      </c>
      <c r="G34" s="72">
        <f>Assumptions!G185</f>
        <v>1</v>
      </c>
    </row>
    <row r="35" spans="1:7" ht="12.75">
      <c r="A35" s="34" t="str">
        <f>Assumptions!A185</f>
        <v>Europe</v>
      </c>
      <c r="B35" s="70"/>
      <c r="C35" s="72">
        <f>Assumptions!C186</f>
        <v>1</v>
      </c>
      <c r="D35" s="72">
        <f>Assumptions!D186</f>
        <v>1</v>
      </c>
      <c r="E35" s="72">
        <f>Assumptions!E186</f>
        <v>1</v>
      </c>
      <c r="F35" s="72">
        <f>Assumptions!F186</f>
        <v>1</v>
      </c>
      <c r="G35" s="72">
        <f>Assumptions!G186</f>
        <v>1</v>
      </c>
    </row>
    <row r="36" spans="1:7" ht="12.75">
      <c r="A36" s="34" t="str">
        <f>Assumptions!A186</f>
        <v>Asia</v>
      </c>
      <c r="B36" s="70"/>
      <c r="C36" s="72">
        <f>Assumptions!C187</f>
        <v>1</v>
      </c>
      <c r="D36" s="72">
        <f>Assumptions!D187</f>
        <v>1</v>
      </c>
      <c r="E36" s="72">
        <f>Assumptions!E187</f>
        <v>1</v>
      </c>
      <c r="F36" s="72">
        <f>Assumptions!F187</f>
        <v>1</v>
      </c>
      <c r="G36" s="72">
        <f>Assumptions!G187</f>
        <v>1</v>
      </c>
    </row>
    <row r="37" spans="1:7" ht="12.75">
      <c r="A37" s="34" t="str">
        <f>Assumptions!A187</f>
        <v>Rest of the world</v>
      </c>
      <c r="B37" s="70"/>
      <c r="C37" s="81">
        <f>Assumptions!C188</f>
        <v>0</v>
      </c>
      <c r="D37" s="81">
        <f>Assumptions!D188</f>
        <v>0</v>
      </c>
      <c r="E37" s="81">
        <f>Assumptions!E188</f>
        <v>0</v>
      </c>
      <c r="F37" s="81">
        <f>Assumptions!F188</f>
        <v>0</v>
      </c>
      <c r="G37" s="81">
        <f>Assumptions!G188</f>
        <v>0</v>
      </c>
    </row>
    <row r="38" spans="1:7" ht="12.75">
      <c r="A38" s="82" t="s">
        <v>54</v>
      </c>
      <c r="B38" s="70"/>
      <c r="C38" s="77">
        <f>SUM(C34:C37)</f>
        <v>3</v>
      </c>
      <c r="D38" s="77">
        <f>SUM(D34:D37)</f>
        <v>3</v>
      </c>
      <c r="E38" s="77">
        <f>SUM(E34:E37)</f>
        <v>3</v>
      </c>
      <c r="F38" s="77">
        <f>SUM(F34:F37)</f>
        <v>3</v>
      </c>
      <c r="G38" s="77">
        <f>SUM(G34:G37)</f>
        <v>3</v>
      </c>
    </row>
    <row r="39" spans="1:7" ht="12.75">
      <c r="A39" s="82"/>
      <c r="B39" s="70"/>
      <c r="C39" s="77"/>
      <c r="D39" s="77"/>
      <c r="E39" s="77"/>
      <c r="F39" s="77"/>
      <c r="G39" s="77"/>
    </row>
    <row r="40" spans="1:11" s="10" customFormat="1" ht="13.5">
      <c r="A40" s="8" t="s">
        <v>54</v>
      </c>
      <c r="B40" s="8"/>
      <c r="C40" s="76" t="str">
        <f>C4</f>
        <v>2008/09</v>
      </c>
      <c r="D40" s="76" t="str">
        <f>D4</f>
        <v>2009/10</v>
      </c>
      <c r="E40" s="76" t="str">
        <f>E4</f>
        <v>2010/11</v>
      </c>
      <c r="F40" s="76" t="str">
        <f>F4</f>
        <v>2011/12</v>
      </c>
      <c r="G40" s="76" t="str">
        <f>G4</f>
        <v>2012/13</v>
      </c>
      <c r="H40" s="69"/>
      <c r="I40" s="69"/>
      <c r="J40" s="69"/>
      <c r="K40" s="69"/>
    </row>
    <row r="41" spans="1:11" s="18" customFormat="1" ht="10.5">
      <c r="A41" s="34" t="str">
        <f>A5</f>
        <v>Product 1</v>
      </c>
      <c r="B41" s="34"/>
      <c r="C41" s="72">
        <f>C10</f>
        <v>4</v>
      </c>
      <c r="D41" s="72">
        <f>D10</f>
        <v>6</v>
      </c>
      <c r="E41" s="72">
        <f>E10</f>
        <v>16</v>
      </c>
      <c r="F41" s="72">
        <f>F10</f>
        <v>18</v>
      </c>
      <c r="G41" s="72">
        <f>G10</f>
        <v>20</v>
      </c>
      <c r="H41" s="73"/>
      <c r="I41" s="73"/>
      <c r="J41" s="73"/>
      <c r="K41" s="73"/>
    </row>
    <row r="42" spans="1:11" s="18" customFormat="1" ht="10.5">
      <c r="A42" s="34" t="str">
        <f>A12</f>
        <v>Product 2</v>
      </c>
      <c r="B42" s="34"/>
      <c r="C42" s="72">
        <f>C17</f>
        <v>4</v>
      </c>
      <c r="D42" s="72">
        <f>D17</f>
        <v>20</v>
      </c>
      <c r="E42" s="72">
        <f>E17</f>
        <v>19</v>
      </c>
      <c r="F42" s="72">
        <f>F17</f>
        <v>19</v>
      </c>
      <c r="G42" s="72">
        <f>G17</f>
        <v>19</v>
      </c>
      <c r="H42" s="73"/>
      <c r="I42" s="73"/>
      <c r="J42" s="73"/>
      <c r="K42" s="73"/>
    </row>
    <row r="43" spans="1:11" s="18" customFormat="1" ht="10.5">
      <c r="A43" s="34" t="str">
        <f>A19</f>
        <v>Product 3</v>
      </c>
      <c r="B43" s="34"/>
      <c r="C43" s="72">
        <f>C24</f>
        <v>4</v>
      </c>
      <c r="D43" s="72">
        <f>D24</f>
        <v>4</v>
      </c>
      <c r="E43" s="72">
        <f>E24</f>
        <v>5</v>
      </c>
      <c r="F43" s="72">
        <f>F24</f>
        <v>6</v>
      </c>
      <c r="G43" s="72">
        <f>G24</f>
        <v>7</v>
      </c>
      <c r="H43" s="73"/>
      <c r="I43" s="73"/>
      <c r="J43" s="73"/>
      <c r="K43" s="73"/>
    </row>
    <row r="44" spans="1:11" s="18" customFormat="1" ht="10.5">
      <c r="A44" s="34" t="str">
        <f>A26</f>
        <v>Service 1</v>
      </c>
      <c r="B44" s="34"/>
      <c r="C44" s="72">
        <f>C31</f>
        <v>4</v>
      </c>
      <c r="D44" s="72">
        <f>D31</f>
        <v>4</v>
      </c>
      <c r="E44" s="72">
        <f>E31</f>
        <v>4</v>
      </c>
      <c r="F44" s="72">
        <f>F31</f>
        <v>47</v>
      </c>
      <c r="G44" s="72">
        <f>G31</f>
        <v>102</v>
      </c>
      <c r="H44" s="73"/>
      <c r="I44" s="73"/>
      <c r="J44" s="73"/>
      <c r="K44" s="73"/>
    </row>
    <row r="45" spans="1:11" s="18" customFormat="1" ht="10.5">
      <c r="A45" s="34" t="str">
        <f>A33</f>
        <v>Service 2</v>
      </c>
      <c r="B45" s="34"/>
      <c r="C45" s="74">
        <f>C38</f>
        <v>3</v>
      </c>
      <c r="D45" s="74">
        <f>D38</f>
        <v>3</v>
      </c>
      <c r="E45" s="74">
        <f>E38</f>
        <v>3</v>
      </c>
      <c r="F45" s="74">
        <f>F38</f>
        <v>3</v>
      </c>
      <c r="G45" s="74">
        <f>G38</f>
        <v>3</v>
      </c>
      <c r="H45" s="73"/>
      <c r="I45" s="73"/>
      <c r="J45" s="73"/>
      <c r="K45" s="73"/>
    </row>
    <row r="46" spans="1:7" ht="12.75">
      <c r="A46" s="82" t="s">
        <v>54</v>
      </c>
      <c r="B46" s="70"/>
      <c r="C46" s="77">
        <f>SUM(C41:C45)</f>
        <v>19</v>
      </c>
      <c r="D46" s="77">
        <f>SUM(D41:D45)</f>
        <v>37</v>
      </c>
      <c r="E46" s="77">
        <f>SUM(E41:E45)</f>
        <v>47</v>
      </c>
      <c r="F46" s="77">
        <f>SUM(F41:F45)</f>
        <v>93</v>
      </c>
      <c r="G46" s="77">
        <f>SUM(G41:G45)</f>
        <v>151</v>
      </c>
    </row>
    <row r="47" ht="17.25">
      <c r="A47" s="2" t="str">
        <f>A1</f>
        <v>ABC Company Limited</v>
      </c>
    </row>
    <row r="48" ht="12.75">
      <c r="A48" s="11" t="s">
        <v>55</v>
      </c>
    </row>
    <row r="50" spans="1:7" ht="12.75">
      <c r="A50" s="84" t="str">
        <f>A5</f>
        <v>Product 1</v>
      </c>
      <c r="B50" s="85" t="s">
        <v>56</v>
      </c>
      <c r="C50" s="70" t="str">
        <f>Assumptions!C36</f>
        <v>2008/09</v>
      </c>
      <c r="D50" s="70" t="str">
        <f>Assumptions!D36</f>
        <v>2009/10</v>
      </c>
      <c r="E50" s="70" t="str">
        <f>Assumptions!E36</f>
        <v>2010/11</v>
      </c>
      <c r="F50" s="70" t="str">
        <f>Assumptions!F36</f>
        <v>2011/12</v>
      </c>
      <c r="G50" s="70" t="str">
        <f>Assumptions!G36</f>
        <v>2012/13</v>
      </c>
    </row>
    <row r="51" spans="1:7" s="86" customFormat="1" ht="10.5">
      <c r="A51" s="86" t="str">
        <f>A6</f>
        <v>United States</v>
      </c>
      <c r="B51" s="72">
        <f>Assumptions!B55</f>
        <v>0</v>
      </c>
      <c r="C51" s="72">
        <f>B51+C6</f>
        <v>1</v>
      </c>
      <c r="D51" s="72">
        <f>C51+D6</f>
        <v>3</v>
      </c>
      <c r="E51" s="72">
        <f>D51+E6</f>
        <v>6</v>
      </c>
      <c r="F51" s="72">
        <f>E51+F6</f>
        <v>10</v>
      </c>
      <c r="G51" s="72">
        <f>F51+G6</f>
        <v>15</v>
      </c>
    </row>
    <row r="52" spans="1:7" s="86" customFormat="1" ht="10.5">
      <c r="A52" s="86" t="str">
        <f>A7</f>
        <v>Europe</v>
      </c>
      <c r="B52" s="72">
        <f>Assumptions!B56</f>
        <v>0</v>
      </c>
      <c r="C52" s="72">
        <f>B52+C7</f>
        <v>1</v>
      </c>
      <c r="D52" s="72">
        <f>C52+D7</f>
        <v>3</v>
      </c>
      <c r="E52" s="72">
        <f>D52+E7</f>
        <v>6</v>
      </c>
      <c r="F52" s="72">
        <f>E52+F7</f>
        <v>10</v>
      </c>
      <c r="G52" s="72">
        <f>F52+G7</f>
        <v>15</v>
      </c>
    </row>
    <row r="53" spans="1:7" s="86" customFormat="1" ht="10.5">
      <c r="A53" s="86" t="str">
        <f>A8</f>
        <v>Asia</v>
      </c>
      <c r="B53" s="72">
        <f>Assumptions!B57</f>
        <v>0</v>
      </c>
      <c r="C53" s="72">
        <f>B53+C8</f>
        <v>1</v>
      </c>
      <c r="D53" s="72">
        <f>C53+D8</f>
        <v>2</v>
      </c>
      <c r="E53" s="72">
        <f>D53+E8</f>
        <v>7</v>
      </c>
      <c r="F53" s="72">
        <f>E53+F8</f>
        <v>12</v>
      </c>
      <c r="G53" s="72">
        <f>F53+G8</f>
        <v>17</v>
      </c>
    </row>
    <row r="54" spans="1:7" s="86" customFormat="1" ht="10.5">
      <c r="A54" s="86" t="str">
        <f>A9</f>
        <v>Rest of the world</v>
      </c>
      <c r="B54" s="74">
        <f>Assumptions!B58</f>
        <v>0</v>
      </c>
      <c r="C54" s="74">
        <f>B54+C9</f>
        <v>1</v>
      </c>
      <c r="D54" s="74">
        <f>C54+D9</f>
        <v>2</v>
      </c>
      <c r="E54" s="74">
        <f>D54+E9</f>
        <v>7</v>
      </c>
      <c r="F54" s="74">
        <f>E54+F9</f>
        <v>12</v>
      </c>
      <c r="G54" s="74">
        <f>F54+G9</f>
        <v>17</v>
      </c>
    </row>
    <row r="55" spans="1:7" ht="12.75">
      <c r="A55" s="63" t="s">
        <v>54</v>
      </c>
      <c r="B55" s="77">
        <f>SUM(B51:B54)</f>
        <v>0</v>
      </c>
      <c r="C55" s="77">
        <f>SUM(C51:C54)</f>
        <v>4</v>
      </c>
      <c r="D55" s="77">
        <f>SUM(D51:D54)</f>
        <v>10</v>
      </c>
      <c r="E55" s="77">
        <f>SUM(E51:E54)</f>
        <v>26</v>
      </c>
      <c r="F55" s="77">
        <f>SUM(F51:F54)</f>
        <v>44</v>
      </c>
      <c r="G55" s="77">
        <f>SUM(G51:G54)</f>
        <v>64</v>
      </c>
    </row>
    <row r="56" spans="2:7" ht="12.75">
      <c r="B56" s="77"/>
      <c r="C56" s="77"/>
      <c r="D56" s="77"/>
      <c r="E56" s="77"/>
      <c r="F56" s="77"/>
      <c r="G56" s="77"/>
    </row>
    <row r="57" spans="1:7" ht="12.75">
      <c r="A57" s="84" t="str">
        <f>A12</f>
        <v>Product 2</v>
      </c>
      <c r="B57" s="76" t="str">
        <f>B50</f>
        <v>99/2000</v>
      </c>
      <c r="C57" s="76" t="str">
        <f>C50</f>
        <v>2008/09</v>
      </c>
      <c r="D57" s="76" t="str">
        <f>D50</f>
        <v>2009/10</v>
      </c>
      <c r="E57" s="76" t="str">
        <f>E50</f>
        <v>2010/11</v>
      </c>
      <c r="F57" s="76" t="str">
        <f>F50</f>
        <v>2011/12</v>
      </c>
      <c r="G57" s="76" t="str">
        <f>G50</f>
        <v>2012/13</v>
      </c>
    </row>
    <row r="58" spans="1:7" s="86" customFormat="1" ht="10.5">
      <c r="A58" s="87" t="str">
        <f>A13</f>
        <v>United States</v>
      </c>
      <c r="B58" s="72">
        <f>Assumptions!B87</f>
        <v>0</v>
      </c>
      <c r="C58" s="72">
        <f>B58+C13</f>
        <v>1</v>
      </c>
      <c r="D58" s="72">
        <f>C58+D13</f>
        <v>6</v>
      </c>
      <c r="E58" s="72">
        <f>D58+E13</f>
        <v>11</v>
      </c>
      <c r="F58" s="72">
        <f>E58+F13</f>
        <v>16</v>
      </c>
      <c r="G58" s="72">
        <f>F58+G13</f>
        <v>21</v>
      </c>
    </row>
    <row r="59" spans="1:7" s="86" customFormat="1" ht="10.5">
      <c r="A59" s="87" t="str">
        <f>A14</f>
        <v>Europe</v>
      </c>
      <c r="B59" s="72">
        <f>Assumptions!B88</f>
        <v>0</v>
      </c>
      <c r="C59" s="72">
        <f>B59+C14</f>
        <v>1</v>
      </c>
      <c r="D59" s="72">
        <f>C59+D14</f>
        <v>6</v>
      </c>
      <c r="E59" s="72">
        <f>D59+E14</f>
        <v>11</v>
      </c>
      <c r="F59" s="72">
        <f>E59+F14</f>
        <v>16</v>
      </c>
      <c r="G59" s="72">
        <f>F59+G14</f>
        <v>21</v>
      </c>
    </row>
    <row r="60" spans="1:7" s="86" customFormat="1" ht="10.5">
      <c r="A60" s="87" t="str">
        <f>A15</f>
        <v>Asia</v>
      </c>
      <c r="B60" s="72">
        <f>Assumptions!B89</f>
        <v>0</v>
      </c>
      <c r="C60" s="72">
        <f>B60+C15</f>
        <v>1</v>
      </c>
      <c r="D60" s="72">
        <f>C60+D15</f>
        <v>6</v>
      </c>
      <c r="E60" s="72">
        <f>D60+E15</f>
        <v>11</v>
      </c>
      <c r="F60" s="72">
        <f>E60+F15</f>
        <v>16</v>
      </c>
      <c r="G60" s="72">
        <f>F60+G15</f>
        <v>21</v>
      </c>
    </row>
    <row r="61" spans="1:7" s="86" customFormat="1" ht="10.5">
      <c r="A61" s="87" t="str">
        <f>A16</f>
        <v>Rest of the world</v>
      </c>
      <c r="B61" s="74">
        <f>Assumptions!B90</f>
        <v>0</v>
      </c>
      <c r="C61" s="74">
        <f>B61+C16</f>
        <v>1</v>
      </c>
      <c r="D61" s="74">
        <f>C61+D16</f>
        <v>6</v>
      </c>
      <c r="E61" s="74">
        <f>D61+E16</f>
        <v>10</v>
      </c>
      <c r="F61" s="74">
        <f>E61+F16</f>
        <v>14</v>
      </c>
      <c r="G61" s="74">
        <f>F61+G16</f>
        <v>18</v>
      </c>
    </row>
    <row r="62" spans="1:7" ht="12.75">
      <c r="A62" s="63" t="s">
        <v>54</v>
      </c>
      <c r="B62" s="77">
        <f>SUM(B58:B61)</f>
        <v>0</v>
      </c>
      <c r="C62" s="77">
        <f>SUM(C58:C61)</f>
        <v>4</v>
      </c>
      <c r="D62" s="77">
        <f>SUM(D58:D61)</f>
        <v>24</v>
      </c>
      <c r="E62" s="77">
        <f>SUM(E58:E61)</f>
        <v>43</v>
      </c>
      <c r="F62" s="77">
        <f>SUM(F58:F61)</f>
        <v>62</v>
      </c>
      <c r="G62" s="77">
        <f>SUM(G58:G61)</f>
        <v>81</v>
      </c>
    </row>
    <row r="63" spans="2:7" ht="12.75">
      <c r="B63" s="77"/>
      <c r="C63" s="77"/>
      <c r="D63" s="77"/>
      <c r="E63" s="77"/>
      <c r="F63" s="77"/>
      <c r="G63" s="77"/>
    </row>
    <row r="64" spans="1:7" ht="12.75">
      <c r="A64" s="84" t="str">
        <f>A19</f>
        <v>Product 3</v>
      </c>
      <c r="B64" s="76" t="str">
        <f>B57</f>
        <v>99/2000</v>
      </c>
      <c r="C64" s="76" t="str">
        <f>C57</f>
        <v>2008/09</v>
      </c>
      <c r="D64" s="76" t="str">
        <f>D57</f>
        <v>2009/10</v>
      </c>
      <c r="E64" s="76" t="str">
        <f>E57</f>
        <v>2010/11</v>
      </c>
      <c r="F64" s="76" t="str">
        <f>F57</f>
        <v>2011/12</v>
      </c>
      <c r="G64" s="76" t="str">
        <f>G57</f>
        <v>2012/13</v>
      </c>
    </row>
    <row r="65" spans="1:7" s="86" customFormat="1" ht="10.5">
      <c r="A65" s="86" t="str">
        <f>A20</f>
        <v>United States</v>
      </c>
      <c r="B65" s="72">
        <f>Assumptions!B120</f>
        <v>0</v>
      </c>
      <c r="C65" s="72">
        <f>B65+C20</f>
        <v>1</v>
      </c>
      <c r="D65" s="72">
        <f>C65+D20</f>
        <v>2</v>
      </c>
      <c r="E65" s="72">
        <f>D65+E20</f>
        <v>3</v>
      </c>
      <c r="F65" s="72">
        <f>E65+F20</f>
        <v>4</v>
      </c>
      <c r="G65" s="72">
        <f>F65+G20</f>
        <v>5</v>
      </c>
    </row>
    <row r="66" spans="1:7" s="86" customFormat="1" ht="10.5">
      <c r="A66" s="86" t="str">
        <f>A21</f>
        <v>Europe</v>
      </c>
      <c r="B66" s="72">
        <f>Assumptions!B121</f>
        <v>0</v>
      </c>
      <c r="C66" s="72">
        <f>B66+C21</f>
        <v>1</v>
      </c>
      <c r="D66" s="72">
        <f>C66+D21</f>
        <v>2</v>
      </c>
      <c r="E66" s="72">
        <f>D66+E21</f>
        <v>3</v>
      </c>
      <c r="F66" s="72">
        <f>E66+F21</f>
        <v>4</v>
      </c>
      <c r="G66" s="72">
        <f>F66+G21</f>
        <v>5</v>
      </c>
    </row>
    <row r="67" spans="1:7" s="86" customFormat="1" ht="10.5">
      <c r="A67" s="86" t="str">
        <f>A22</f>
        <v>Asia</v>
      </c>
      <c r="B67" s="72">
        <f>Assumptions!B122</f>
        <v>0</v>
      </c>
      <c r="C67" s="72">
        <f>Assumptions!C122</f>
        <v>1</v>
      </c>
      <c r="D67" s="72">
        <f>Assumptions!D122</f>
        <v>1</v>
      </c>
      <c r="E67" s="72">
        <f>Assumptions!E122</f>
        <v>1</v>
      </c>
      <c r="F67" s="72">
        <f>Assumptions!F122</f>
        <v>1</v>
      </c>
      <c r="G67" s="72">
        <f>Assumptions!G122</f>
        <v>1</v>
      </c>
    </row>
    <row r="68" spans="1:7" s="86" customFormat="1" ht="10.5">
      <c r="A68" s="86" t="str">
        <f>A23</f>
        <v>Rest of the world</v>
      </c>
      <c r="B68" s="81">
        <f>Assumptions!B123</f>
        <v>0</v>
      </c>
      <c r="C68" s="81">
        <f>Assumptions!C123</f>
        <v>1</v>
      </c>
      <c r="D68" s="81">
        <f>Assumptions!D123</f>
        <v>1</v>
      </c>
      <c r="E68" s="81">
        <f>Assumptions!E123</f>
        <v>2</v>
      </c>
      <c r="F68" s="81">
        <f>Assumptions!F123</f>
        <v>3</v>
      </c>
      <c r="G68" s="81">
        <f>Assumptions!G123</f>
        <v>4</v>
      </c>
    </row>
    <row r="69" spans="1:7" ht="12.75">
      <c r="A69" s="63" t="s">
        <v>54</v>
      </c>
      <c r="B69" s="77">
        <f>SUM(B65:B68)</f>
        <v>0</v>
      </c>
      <c r="C69" s="77">
        <f>SUM(C65:C68)</f>
        <v>4</v>
      </c>
      <c r="D69" s="77">
        <f>SUM(D65:D68)</f>
        <v>6</v>
      </c>
      <c r="E69" s="77">
        <f>SUM(E65:E68)</f>
        <v>9</v>
      </c>
      <c r="F69" s="77">
        <f>SUM(F65:F68)</f>
        <v>12</v>
      </c>
      <c r="G69" s="77">
        <f>SUM(G65:G68)</f>
        <v>15</v>
      </c>
    </row>
    <row r="70" spans="2:7" ht="12.75">
      <c r="B70" s="77"/>
      <c r="C70" s="77"/>
      <c r="D70" s="77"/>
      <c r="E70" s="77"/>
      <c r="F70" s="77"/>
      <c r="G70" s="77"/>
    </row>
    <row r="71" spans="1:7" ht="12.75">
      <c r="A71" s="84" t="str">
        <f>A26</f>
        <v>Service 1</v>
      </c>
      <c r="B71" s="68" t="str">
        <f>B64</f>
        <v>99/2000</v>
      </c>
      <c r="C71" s="68" t="str">
        <f>C64</f>
        <v>2008/09</v>
      </c>
      <c r="D71" s="68" t="str">
        <f>D64</f>
        <v>2009/10</v>
      </c>
      <c r="E71" s="68" t="str">
        <f>E64</f>
        <v>2010/11</v>
      </c>
      <c r="F71" s="68" t="str">
        <f>F64</f>
        <v>2011/12</v>
      </c>
      <c r="G71" s="68" t="str">
        <f>G64</f>
        <v>2012/13</v>
      </c>
    </row>
    <row r="72" spans="1:7" s="86" customFormat="1" ht="10.5">
      <c r="A72" s="86" t="str">
        <f>A27</f>
        <v>United States</v>
      </c>
      <c r="B72" s="72">
        <v>0</v>
      </c>
      <c r="C72" s="72">
        <f>B72+C27</f>
        <v>1</v>
      </c>
      <c r="D72" s="72">
        <f>C72+D27</f>
        <v>2</v>
      </c>
      <c r="E72" s="72">
        <f>D72+E27</f>
        <v>3</v>
      </c>
      <c r="F72" s="72">
        <f>E72+F27</f>
        <v>4</v>
      </c>
      <c r="G72" s="72">
        <f>F72+G27</f>
        <v>5</v>
      </c>
    </row>
    <row r="73" spans="1:7" s="86" customFormat="1" ht="10.5">
      <c r="A73" s="86" t="str">
        <f>A28</f>
        <v>Europe</v>
      </c>
      <c r="B73" s="72">
        <v>0</v>
      </c>
      <c r="C73" s="72">
        <f>B73+C28</f>
        <v>1</v>
      </c>
      <c r="D73" s="72">
        <f>C73+D28</f>
        <v>2</v>
      </c>
      <c r="E73" s="72">
        <f>D73+E28</f>
        <v>3</v>
      </c>
      <c r="F73" s="72">
        <f>E73+F28</f>
        <v>4</v>
      </c>
      <c r="G73" s="72">
        <f>F73+G28</f>
        <v>5</v>
      </c>
    </row>
    <row r="74" spans="1:7" s="86" customFormat="1" ht="10.5">
      <c r="A74" s="86" t="str">
        <f>A29</f>
        <v>Asia</v>
      </c>
      <c r="B74" s="72">
        <v>0</v>
      </c>
      <c r="C74" s="72">
        <f>B74+C29</f>
        <v>1</v>
      </c>
      <c r="D74" s="72">
        <f>C74+D29</f>
        <v>2</v>
      </c>
      <c r="E74" s="72">
        <f>D74+E29</f>
        <v>3</v>
      </c>
      <c r="F74" s="72">
        <f>E74+F29</f>
        <v>28</v>
      </c>
      <c r="G74" s="72">
        <f>F74+G29</f>
        <v>78</v>
      </c>
    </row>
    <row r="75" spans="1:7" s="86" customFormat="1" ht="10.5">
      <c r="A75" s="86" t="str">
        <f>A30</f>
        <v>Rest of the world</v>
      </c>
      <c r="B75" s="74">
        <f>Assumptions!B155</f>
        <v>0</v>
      </c>
      <c r="C75" s="74">
        <f>B75+C30</f>
        <v>1</v>
      </c>
      <c r="D75" s="74">
        <f>C75+D30</f>
        <v>2</v>
      </c>
      <c r="E75" s="74">
        <f>D75+E30</f>
        <v>3</v>
      </c>
      <c r="F75" s="74">
        <f>E75+F30</f>
        <v>23</v>
      </c>
      <c r="G75" s="74">
        <f>F75+G30</f>
        <v>73</v>
      </c>
    </row>
    <row r="76" spans="1:7" ht="12.75">
      <c r="A76" s="63" t="s">
        <v>54</v>
      </c>
      <c r="B76" s="77">
        <f>SUM(B72:B75)</f>
        <v>0</v>
      </c>
      <c r="C76" s="77">
        <f>SUM(C72:C75)</f>
        <v>4</v>
      </c>
      <c r="D76" s="77">
        <f>SUM(D72:D75)</f>
        <v>8</v>
      </c>
      <c r="E76" s="77">
        <f>SUM(E72:E75)</f>
        <v>12</v>
      </c>
      <c r="F76" s="77">
        <f>SUM(F72:F75)</f>
        <v>59</v>
      </c>
      <c r="G76" s="77">
        <f>SUM(G72:G75)</f>
        <v>161</v>
      </c>
    </row>
    <row r="77" spans="2:7" ht="12.75">
      <c r="B77" s="77"/>
      <c r="C77" s="77"/>
      <c r="D77" s="77"/>
      <c r="E77" s="77"/>
      <c r="F77" s="77"/>
      <c r="G77" s="77"/>
    </row>
    <row r="78" spans="1:7" ht="12.75">
      <c r="A78" s="84" t="str">
        <f>A33</f>
        <v>Service 2</v>
      </c>
      <c r="B78" s="76" t="str">
        <f>B71</f>
        <v>99/2000</v>
      </c>
      <c r="C78" s="76" t="str">
        <f>C71</f>
        <v>2008/09</v>
      </c>
      <c r="D78" s="76" t="str">
        <f>D71</f>
        <v>2009/10</v>
      </c>
      <c r="E78" s="76" t="str">
        <f>E71</f>
        <v>2010/11</v>
      </c>
      <c r="F78" s="76" t="str">
        <f>F71</f>
        <v>2011/12</v>
      </c>
      <c r="G78" s="76" t="str">
        <f>G71</f>
        <v>2012/13</v>
      </c>
    </row>
    <row r="79" spans="1:7" s="86" customFormat="1" ht="10.5">
      <c r="A79" s="86" t="str">
        <f>A34</f>
        <v>United States</v>
      </c>
      <c r="B79" s="72"/>
      <c r="C79" s="72">
        <f>B79+C34</f>
        <v>1</v>
      </c>
      <c r="D79" s="72">
        <f>C79+D34</f>
        <v>2</v>
      </c>
      <c r="E79" s="72">
        <f>D79+E34</f>
        <v>3</v>
      </c>
      <c r="F79" s="72">
        <f>E79+F34</f>
        <v>4</v>
      </c>
      <c r="G79" s="72">
        <f>F79+G34</f>
        <v>5</v>
      </c>
    </row>
    <row r="80" spans="1:7" s="86" customFormat="1" ht="10.5">
      <c r="A80" s="86" t="str">
        <f>A35</f>
        <v>Europe</v>
      </c>
      <c r="B80" s="72"/>
      <c r="C80" s="72">
        <f>B80+C35</f>
        <v>1</v>
      </c>
      <c r="D80" s="72">
        <f>C80+D35</f>
        <v>2</v>
      </c>
      <c r="E80" s="72">
        <f>D80+E35</f>
        <v>3</v>
      </c>
      <c r="F80" s="72">
        <f>E80+F35</f>
        <v>4</v>
      </c>
      <c r="G80" s="72">
        <f>F80+G35</f>
        <v>5</v>
      </c>
    </row>
    <row r="81" spans="1:7" s="86" customFormat="1" ht="10.5">
      <c r="A81" s="86" t="str">
        <f>A36</f>
        <v>Asia</v>
      </c>
      <c r="B81" s="72"/>
      <c r="C81" s="72">
        <f>B81+C36</f>
        <v>1</v>
      </c>
      <c r="D81" s="72">
        <f>C81+D36</f>
        <v>2</v>
      </c>
      <c r="E81" s="72">
        <f>D81+E36</f>
        <v>3</v>
      </c>
      <c r="F81" s="72">
        <f>E81+F36</f>
        <v>4</v>
      </c>
      <c r="G81" s="72">
        <f>F81+G36</f>
        <v>5</v>
      </c>
    </row>
    <row r="82" spans="1:7" s="86" customFormat="1" ht="10.5">
      <c r="A82" s="86" t="str">
        <f>A37</f>
        <v>Rest of the world</v>
      </c>
      <c r="B82" s="81"/>
      <c r="C82" s="81">
        <f>B82+C37</f>
        <v>0</v>
      </c>
      <c r="D82" s="81">
        <f>C82+D37</f>
        <v>0</v>
      </c>
      <c r="E82" s="81">
        <f>D82+E37</f>
        <v>0</v>
      </c>
      <c r="F82" s="81">
        <f>E82+F37</f>
        <v>0</v>
      </c>
      <c r="G82" s="81">
        <f>F82+G37</f>
        <v>0</v>
      </c>
    </row>
    <row r="83" spans="1:7" ht="12.75">
      <c r="A83" s="63" t="s">
        <v>54</v>
      </c>
      <c r="B83" s="77">
        <f>SUM(B79:B82)</f>
        <v>0</v>
      </c>
      <c r="C83" s="77">
        <f>SUM(C79:C82)</f>
        <v>3</v>
      </c>
      <c r="D83" s="77">
        <f>SUM(D79:D82)</f>
        <v>6</v>
      </c>
      <c r="E83" s="77">
        <f>SUM(E79:E82)</f>
        <v>9</v>
      </c>
      <c r="F83" s="77">
        <f>SUM(F79:F82)</f>
        <v>12</v>
      </c>
      <c r="G83" s="77">
        <f>SUM(G79:G82)</f>
        <v>15</v>
      </c>
    </row>
    <row r="84" spans="2:7" ht="12.75">
      <c r="B84" s="77"/>
      <c r="C84" s="77"/>
      <c r="D84" s="77"/>
      <c r="E84" s="77"/>
      <c r="F84" s="77"/>
      <c r="G84" s="77"/>
    </row>
    <row r="85" spans="1:7" ht="12.75">
      <c r="A85" s="84" t="s">
        <v>57</v>
      </c>
      <c r="B85" s="68" t="s">
        <v>58</v>
      </c>
      <c r="C85" s="71" t="str">
        <f>C4</f>
        <v>2008/09</v>
      </c>
      <c r="D85" s="71" t="str">
        <f>D4</f>
        <v>2009/10</v>
      </c>
      <c r="E85" s="71" t="str">
        <f>E4</f>
        <v>2010/11</v>
      </c>
      <c r="F85" s="71" t="str">
        <f>F4</f>
        <v>2011/12</v>
      </c>
      <c r="G85" s="71" t="str">
        <f>G4</f>
        <v>2012/13</v>
      </c>
    </row>
    <row r="86" spans="1:7" s="86" customFormat="1" ht="10.5">
      <c r="A86" s="86" t="str">
        <f>A50</f>
        <v>Product 1</v>
      </c>
      <c r="B86" s="72">
        <f>B55</f>
        <v>0</v>
      </c>
      <c r="C86" s="72">
        <f>C55</f>
        <v>4</v>
      </c>
      <c r="D86" s="72">
        <f>D55</f>
        <v>10</v>
      </c>
      <c r="E86" s="72">
        <f>E55</f>
        <v>26</v>
      </c>
      <c r="F86" s="72">
        <f>F55</f>
        <v>44</v>
      </c>
      <c r="G86" s="72">
        <f>G55</f>
        <v>64</v>
      </c>
    </row>
    <row r="87" spans="1:7" s="86" customFormat="1" ht="10.5">
      <c r="A87" s="86" t="str">
        <f>A57</f>
        <v>Product 2</v>
      </c>
      <c r="B87" s="72">
        <f>B62</f>
        <v>0</v>
      </c>
      <c r="C87" s="72">
        <f>C62</f>
        <v>4</v>
      </c>
      <c r="D87" s="72">
        <f>D62</f>
        <v>24</v>
      </c>
      <c r="E87" s="72">
        <f>E62</f>
        <v>43</v>
      </c>
      <c r="F87" s="72">
        <f>F62</f>
        <v>62</v>
      </c>
      <c r="G87" s="72">
        <f>G62</f>
        <v>81</v>
      </c>
    </row>
    <row r="88" spans="1:7" s="86" customFormat="1" ht="10.5">
      <c r="A88" s="86" t="str">
        <f>A64</f>
        <v>Product 3</v>
      </c>
      <c r="B88" s="72">
        <f>B69</f>
        <v>0</v>
      </c>
      <c r="C88" s="72">
        <f>C69</f>
        <v>4</v>
      </c>
      <c r="D88" s="72">
        <f>D69</f>
        <v>6</v>
      </c>
      <c r="E88" s="72">
        <f>E69</f>
        <v>9</v>
      </c>
      <c r="F88" s="72">
        <f>F69</f>
        <v>12</v>
      </c>
      <c r="G88" s="72">
        <f>G69</f>
        <v>15</v>
      </c>
    </row>
    <row r="89" spans="1:7" s="86" customFormat="1" ht="10.5">
      <c r="A89" s="86" t="str">
        <f>A71</f>
        <v>Service 1</v>
      </c>
      <c r="B89" s="72">
        <f>B76</f>
        <v>0</v>
      </c>
      <c r="C89" s="72">
        <f>C76</f>
        <v>4</v>
      </c>
      <c r="D89" s="72">
        <f>D76</f>
        <v>8</v>
      </c>
      <c r="E89" s="72">
        <f>E76</f>
        <v>12</v>
      </c>
      <c r="F89" s="72">
        <f>F76</f>
        <v>59</v>
      </c>
      <c r="G89" s="72">
        <f>G76</f>
        <v>161</v>
      </c>
    </row>
    <row r="90" spans="1:7" s="86" customFormat="1" ht="10.5">
      <c r="A90" s="86" t="str">
        <f>A78</f>
        <v>Service 2</v>
      </c>
      <c r="B90" s="74">
        <f>B83</f>
        <v>0</v>
      </c>
      <c r="C90" s="74">
        <f>C83</f>
        <v>3</v>
      </c>
      <c r="D90" s="74">
        <f>D83</f>
        <v>6</v>
      </c>
      <c r="E90" s="74">
        <f>E83</f>
        <v>9</v>
      </c>
      <c r="F90" s="74">
        <f>F83</f>
        <v>12</v>
      </c>
      <c r="G90" s="74">
        <f>G83</f>
        <v>15</v>
      </c>
    </row>
    <row r="91" spans="1:7" ht="12.75">
      <c r="A91" s="63" t="s">
        <v>54</v>
      </c>
      <c r="B91" s="77">
        <f>SUM(B86:B90)</f>
        <v>0</v>
      </c>
      <c r="C91" s="77">
        <f>SUM(C86:C90)</f>
        <v>19</v>
      </c>
      <c r="D91" s="77">
        <f>SUM(D86:D90)</f>
        <v>54</v>
      </c>
      <c r="E91" s="77">
        <f>SUM(E86:E90)</f>
        <v>99</v>
      </c>
      <c r="F91" s="77">
        <f>SUM(F86:F90)</f>
        <v>189</v>
      </c>
      <c r="G91" s="77">
        <f>SUM(G86:G90)</f>
        <v>336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&amp;CConfidential&amp;R&amp;"Times New Roman,Bold"Market forecast: Page &amp;P of &amp;N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O99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1" customWidth="1"/>
    <col min="2" max="2" width="3.83203125" style="1" customWidth="1"/>
    <col min="3" max="3" width="11.33203125" style="88" customWidth="1"/>
    <col min="4" max="4" width="11.33203125" style="61" customWidth="1"/>
    <col min="5" max="5" width="11.33203125" style="1" customWidth="1"/>
    <col min="6" max="6" width="12.66015625" style="1" customWidth="1"/>
    <col min="7" max="7" width="14.5" style="1" customWidth="1"/>
    <col min="8" max="8" width="15" style="1" customWidth="1"/>
    <col min="9" max="16" width="11.83203125" style="1" customWidth="1"/>
    <col min="17" max="18" width="9.83203125" style="1" customWidth="1"/>
    <col min="19" max="24" width="11.83203125" style="1" customWidth="1"/>
    <col min="25" max="16384" width="8.83203125" style="1" customWidth="1"/>
  </cols>
  <sheetData>
    <row r="1" spans="1:15" s="79" customFormat="1" ht="17.25">
      <c r="A1" s="89" t="s">
        <v>0</v>
      </c>
      <c r="B1" s="90"/>
      <c r="D1" s="61"/>
      <c r="G1" s="91"/>
      <c r="H1" s="91"/>
      <c r="I1" s="91"/>
      <c r="J1" s="91"/>
      <c r="K1" s="91"/>
      <c r="L1" s="91"/>
      <c r="M1" s="91"/>
      <c r="N1" s="91"/>
      <c r="O1" s="91"/>
    </row>
    <row r="2" spans="1:15" s="79" customFormat="1" ht="15">
      <c r="A2" s="92" t="s">
        <v>59</v>
      </c>
      <c r="B2" s="90"/>
      <c r="D2" s="61"/>
      <c r="G2" s="91"/>
      <c r="H2" s="91"/>
      <c r="I2" s="91"/>
      <c r="J2" s="91"/>
      <c r="K2" s="91"/>
      <c r="L2" s="91"/>
      <c r="M2" s="91"/>
      <c r="N2" s="91"/>
      <c r="O2" s="91"/>
    </row>
    <row r="3" spans="1:15" s="18" customFormat="1" ht="10.5">
      <c r="A3" s="93"/>
      <c r="B3" s="93"/>
      <c r="D3" s="35"/>
      <c r="G3" s="73"/>
      <c r="H3" s="73"/>
      <c r="I3" s="73"/>
      <c r="J3" s="73"/>
      <c r="K3" s="73"/>
      <c r="L3" s="73"/>
      <c r="M3" s="73"/>
      <c r="N3" s="73"/>
      <c r="O3" s="73"/>
    </row>
    <row r="4" spans="1:15" s="95" customFormat="1" ht="12.75">
      <c r="A4" s="94" t="s">
        <v>60</v>
      </c>
      <c r="C4" s="96"/>
      <c r="D4" s="96" t="str">
        <f>D32</f>
        <v>2008/09</v>
      </c>
      <c r="E4" s="96" t="str">
        <f>E32</f>
        <v>2009/10</v>
      </c>
      <c r="F4" s="96" t="str">
        <f>F32</f>
        <v>2010/11</v>
      </c>
      <c r="G4" s="96" t="str">
        <f>G32</f>
        <v>2011/12</v>
      </c>
      <c r="H4" s="96" t="str">
        <f>H32</f>
        <v>2012/13</v>
      </c>
      <c r="I4" s="97"/>
      <c r="J4" s="97"/>
      <c r="K4" s="97"/>
      <c r="L4" s="97"/>
      <c r="M4" s="97"/>
      <c r="N4" s="97"/>
      <c r="O4" s="97"/>
    </row>
    <row r="5" spans="1:15" s="79" customFormat="1" ht="12.75">
      <c r="A5" s="90" t="s">
        <v>61</v>
      </c>
      <c r="B5" s="98"/>
      <c r="C5" s="99"/>
      <c r="D5" s="99">
        <f>'Financial Forecast'!C27</f>
        <v>112</v>
      </c>
      <c r="E5" s="99">
        <f>'Financial Forecast'!D27</f>
        <v>224</v>
      </c>
      <c r="F5" s="99">
        <f>'Financial Forecast'!E27</f>
        <v>357</v>
      </c>
      <c r="G5" s="99">
        <f>'Financial Forecast'!F27</f>
        <v>760</v>
      </c>
      <c r="H5" s="99">
        <f>'Financial Forecast'!G27</f>
        <v>1288</v>
      </c>
      <c r="I5" s="91"/>
      <c r="J5" s="91"/>
      <c r="K5" s="91"/>
      <c r="L5" s="91"/>
      <c r="M5" s="91"/>
      <c r="N5" s="91"/>
      <c r="O5" s="91"/>
    </row>
    <row r="6" spans="1:15" s="79" customFormat="1" ht="12.75">
      <c r="A6" s="90"/>
      <c r="B6" s="98"/>
      <c r="C6" s="99"/>
      <c r="D6" s="99"/>
      <c r="E6" s="99"/>
      <c r="F6" s="99"/>
      <c r="G6" s="99"/>
      <c r="H6" s="99"/>
      <c r="I6" s="91"/>
      <c r="J6" s="91"/>
      <c r="K6" s="91"/>
      <c r="L6" s="91"/>
      <c r="M6" s="91"/>
      <c r="N6" s="91"/>
      <c r="O6" s="91"/>
    </row>
    <row r="7" spans="1:15" s="79" customFormat="1" ht="12.75">
      <c r="A7" s="90" t="s">
        <v>62</v>
      </c>
      <c r="B7" s="98"/>
      <c r="C7" s="99"/>
      <c r="D7" s="99"/>
      <c r="E7" s="99"/>
      <c r="F7" s="99"/>
      <c r="G7" s="99"/>
      <c r="H7" s="99"/>
      <c r="I7" s="91"/>
      <c r="J7" s="91"/>
      <c r="K7" s="91"/>
      <c r="L7" s="91"/>
      <c r="M7" s="91"/>
      <c r="N7" s="91"/>
      <c r="O7" s="91"/>
    </row>
    <row r="8" spans="1:15" s="18" customFormat="1" ht="12.75">
      <c r="A8" s="100" t="str">
        <f>'Financial Forecast'!A22</f>
        <v>Product 1</v>
      </c>
      <c r="B8" s="101"/>
      <c r="C8" s="99"/>
      <c r="D8" s="99">
        <f>'Financial Forecast'!C71</f>
        <v>12</v>
      </c>
      <c r="E8" s="99">
        <f>'Financial Forecast'!D71</f>
        <v>32</v>
      </c>
      <c r="F8" s="99">
        <f>'Financial Forecast'!E71</f>
        <v>76</v>
      </c>
      <c r="G8" s="99">
        <f>'Financial Forecast'!F71</f>
        <v>128</v>
      </c>
      <c r="H8" s="99">
        <f>'Financial Forecast'!G71</f>
        <v>188</v>
      </c>
      <c r="I8" s="73"/>
      <c r="J8" s="73"/>
      <c r="K8" s="73"/>
      <c r="L8" s="73"/>
      <c r="M8" s="73"/>
      <c r="N8" s="73"/>
      <c r="O8" s="73"/>
    </row>
    <row r="9" spans="1:15" s="18" customFormat="1" ht="12.75">
      <c r="A9" s="100" t="str">
        <f>'Financial Forecast'!A23</f>
        <v>Product 2</v>
      </c>
      <c r="B9" s="101"/>
      <c r="C9" s="99"/>
      <c r="D9" s="99">
        <f>'Financial Forecast'!C72</f>
        <v>12.8</v>
      </c>
      <c r="E9" s="99">
        <f>'Financial Forecast'!D72</f>
        <v>73.6</v>
      </c>
      <c r="F9" s="99">
        <f>'Financial Forecast'!E72</f>
        <v>120</v>
      </c>
      <c r="G9" s="99">
        <f>'Financial Forecast'!F72</f>
        <v>167.2</v>
      </c>
      <c r="H9" s="99">
        <f>'Financial Forecast'!G72</f>
        <v>214.4</v>
      </c>
      <c r="I9" s="73"/>
      <c r="J9" s="73"/>
      <c r="K9" s="73"/>
      <c r="L9" s="73"/>
      <c r="M9" s="73"/>
      <c r="N9" s="73"/>
      <c r="O9" s="73"/>
    </row>
    <row r="10" spans="1:15" s="18" customFormat="1" ht="12.75">
      <c r="A10" s="100" t="str">
        <f>'Financial Forecast'!A24</f>
        <v>Product 3</v>
      </c>
      <c r="B10" s="101"/>
      <c r="C10" s="99"/>
      <c r="D10" s="99">
        <f>'Financial Forecast'!C73</f>
        <v>31.2</v>
      </c>
      <c r="E10" s="99">
        <f>'Financial Forecast'!D73</f>
        <v>34.4</v>
      </c>
      <c r="F10" s="99">
        <f>'Financial Forecast'!E73</f>
        <v>44.8</v>
      </c>
      <c r="G10" s="99">
        <f>'Financial Forecast'!F73</f>
        <v>56</v>
      </c>
      <c r="H10" s="99">
        <f>'Financial Forecast'!G73</f>
        <v>67.2</v>
      </c>
      <c r="I10" s="73"/>
      <c r="J10" s="73"/>
      <c r="K10" s="73"/>
      <c r="L10" s="73"/>
      <c r="M10" s="73"/>
      <c r="N10" s="73"/>
      <c r="O10" s="73"/>
    </row>
    <row r="11" spans="1:15" s="18" customFormat="1" ht="12.75">
      <c r="A11" s="100" t="str">
        <f>'Financial Forecast'!A25</f>
        <v>Service 1</v>
      </c>
      <c r="B11" s="101"/>
      <c r="C11" s="99"/>
      <c r="D11" s="99">
        <f>'Financial Forecast'!C74</f>
        <v>4.199999999999996</v>
      </c>
      <c r="E11" s="99">
        <f>'Financial Forecast'!D74</f>
        <v>4.900000000000002</v>
      </c>
      <c r="F11" s="99">
        <f>'Financial Forecast'!E74</f>
        <v>5.599999999999998</v>
      </c>
      <c r="G11" s="99">
        <f>'Financial Forecast'!F74</f>
        <v>32.10000000000002</v>
      </c>
      <c r="H11" s="99">
        <f>'Financial Forecast'!G74</f>
        <v>70.10000000000002</v>
      </c>
      <c r="I11" s="73"/>
      <c r="J11" s="73"/>
      <c r="K11" s="73"/>
      <c r="L11" s="73"/>
      <c r="M11" s="73"/>
      <c r="N11" s="73"/>
      <c r="O11" s="73"/>
    </row>
    <row r="12" spans="1:15" s="18" customFormat="1" ht="12.75">
      <c r="A12" s="100" t="str">
        <f>'Financial Forecast'!A26</f>
        <v>Service 2</v>
      </c>
      <c r="B12" s="101"/>
      <c r="C12" s="99"/>
      <c r="D12" s="102">
        <f>'Financial Forecast'!C75</f>
        <v>14.4</v>
      </c>
      <c r="E12" s="102">
        <f>'Financial Forecast'!D75</f>
        <v>16.8</v>
      </c>
      <c r="F12" s="102">
        <f>'Financial Forecast'!E75</f>
        <v>19.2</v>
      </c>
      <c r="G12" s="102">
        <f>'Financial Forecast'!F75</f>
        <v>21.6</v>
      </c>
      <c r="H12" s="102">
        <f>'Financial Forecast'!G75</f>
        <v>24</v>
      </c>
      <c r="I12" s="73"/>
      <c r="J12" s="73"/>
      <c r="K12" s="73"/>
      <c r="L12" s="73"/>
      <c r="M12" s="73"/>
      <c r="N12" s="73"/>
      <c r="O12" s="73"/>
    </row>
    <row r="13" spans="1:15" s="79" customFormat="1" ht="12.75">
      <c r="A13" s="90" t="s">
        <v>63</v>
      </c>
      <c r="B13" s="101"/>
      <c r="C13" s="103"/>
      <c r="D13" s="103">
        <f>'Financial Forecast'!C76</f>
        <v>74.6</v>
      </c>
      <c r="E13" s="103">
        <f>'Financial Forecast'!D76</f>
        <v>161.70000000000002</v>
      </c>
      <c r="F13" s="103">
        <f>'Financial Forecast'!E76</f>
        <v>265.6</v>
      </c>
      <c r="G13" s="103">
        <f>'Financial Forecast'!F76</f>
        <v>404.90000000000003</v>
      </c>
      <c r="H13" s="103">
        <f>'Financial Forecast'!G76</f>
        <v>563.7</v>
      </c>
      <c r="I13" s="91"/>
      <c r="J13" s="91"/>
      <c r="K13" s="91"/>
      <c r="L13" s="91"/>
      <c r="M13" s="91"/>
      <c r="N13" s="91"/>
      <c r="O13" s="91"/>
    </row>
    <row r="14" spans="1:15" s="18" customFormat="1" ht="12.75">
      <c r="A14" s="100" t="s">
        <v>64</v>
      </c>
      <c r="B14" s="101"/>
      <c r="C14" s="99"/>
      <c r="D14" s="102">
        <f>'Financial Forecast'!C80</f>
        <v>0</v>
      </c>
      <c r="E14" s="102">
        <f>'Financial Forecast'!D80</f>
        <v>0</v>
      </c>
      <c r="F14" s="102">
        <f>'Financial Forecast'!E80</f>
        <v>0</v>
      </c>
      <c r="G14" s="102">
        <f>'Financial Forecast'!F80</f>
        <v>0</v>
      </c>
      <c r="H14" s="102">
        <f>'Financial Forecast'!G80</f>
        <v>0</v>
      </c>
      <c r="I14" s="73"/>
      <c r="J14" s="73"/>
      <c r="K14" s="73"/>
      <c r="L14" s="73"/>
      <c r="M14" s="73"/>
      <c r="N14" s="73"/>
      <c r="O14" s="73"/>
    </row>
    <row r="15" spans="1:15" s="10" customFormat="1" ht="12.75">
      <c r="A15" s="90" t="s">
        <v>65</v>
      </c>
      <c r="B15" s="98"/>
      <c r="C15" s="103"/>
      <c r="D15" s="103">
        <f>'Financial Forecast'!C82</f>
        <v>74.6</v>
      </c>
      <c r="E15" s="103">
        <f>SUM(E13:E14)</f>
        <v>161.70000000000002</v>
      </c>
      <c r="F15" s="103">
        <f>SUM(F13:F14)</f>
        <v>265.6</v>
      </c>
      <c r="G15" s="103">
        <f>SUM(G13:G14)</f>
        <v>404.90000000000003</v>
      </c>
      <c r="H15" s="103">
        <f>SUM(H13:H14)</f>
        <v>563.7</v>
      </c>
      <c r="I15" s="104"/>
      <c r="J15" s="104"/>
      <c r="K15" s="104"/>
      <c r="L15" s="104"/>
      <c r="M15" s="104"/>
      <c r="N15" s="104"/>
      <c r="O15" s="104"/>
    </row>
    <row r="16" spans="1:15" s="79" customFormat="1" ht="12.75">
      <c r="A16" s="105" t="s">
        <v>66</v>
      </c>
      <c r="B16" s="101"/>
      <c r="C16" s="99"/>
      <c r="D16" s="99"/>
      <c r="E16" s="99"/>
      <c r="F16" s="99"/>
      <c r="G16" s="99"/>
      <c r="H16" s="99"/>
      <c r="I16" s="91"/>
      <c r="J16" s="91"/>
      <c r="K16" s="91"/>
      <c r="L16" s="91"/>
      <c r="M16" s="91"/>
      <c r="N16" s="91"/>
      <c r="O16" s="91"/>
    </row>
    <row r="17" spans="1:15" s="18" customFormat="1" ht="12.75">
      <c r="A17" s="100" t="str">
        <f>'Financial Forecast'!A85</f>
        <v>Finance and administration</v>
      </c>
      <c r="B17" s="101"/>
      <c r="C17" s="99"/>
      <c r="D17" s="99">
        <f>'Financial Forecast'!C85</f>
        <v>0</v>
      </c>
      <c r="E17" s="99">
        <f>'Financial Forecast'!D85</f>
        <v>0</v>
      </c>
      <c r="F17" s="99">
        <f>'Financial Forecast'!E85</f>
        <v>0</v>
      </c>
      <c r="G17" s="99">
        <f>'Financial Forecast'!F85</f>
        <v>0</v>
      </c>
      <c r="H17" s="99">
        <f>'Financial Forecast'!G85</f>
        <v>0</v>
      </c>
      <c r="I17" s="73"/>
      <c r="J17" s="73"/>
      <c r="K17" s="73"/>
      <c r="L17" s="73"/>
      <c r="M17" s="73"/>
      <c r="N17" s="73"/>
      <c r="O17" s="73"/>
    </row>
    <row r="18" spans="1:15" s="18" customFormat="1" ht="12.75">
      <c r="A18" s="100" t="str">
        <f>'Financial Forecast'!A86</f>
        <v>Sales and marketing</v>
      </c>
      <c r="B18" s="101"/>
      <c r="C18" s="99"/>
      <c r="D18" s="99">
        <f>'Financial Forecast'!C86</f>
        <v>0</v>
      </c>
      <c r="E18" s="99">
        <f>'Financial Forecast'!D86</f>
        <v>0</v>
      </c>
      <c r="F18" s="99">
        <f>'Financial Forecast'!E86</f>
        <v>0</v>
      </c>
      <c r="G18" s="99">
        <f>'Financial Forecast'!F86</f>
        <v>0</v>
      </c>
      <c r="H18" s="99">
        <f>'Financial Forecast'!G86</f>
        <v>0</v>
      </c>
      <c r="I18" s="73"/>
      <c r="J18" s="73"/>
      <c r="K18" s="73"/>
      <c r="L18" s="73"/>
      <c r="M18" s="73"/>
      <c r="N18" s="73"/>
      <c r="O18" s="73"/>
    </row>
    <row r="19" spans="1:15" s="18" customFormat="1" ht="12.75">
      <c r="A19" s="100" t="str">
        <f>'Financial Forecast'!A87</f>
        <v>Research and development</v>
      </c>
      <c r="B19" s="101"/>
      <c r="C19" s="99"/>
      <c r="D19" s="99">
        <f>'Financial Forecast'!C87</f>
        <v>0</v>
      </c>
      <c r="E19" s="99">
        <f>'Financial Forecast'!D87</f>
        <v>0</v>
      </c>
      <c r="F19" s="99">
        <f>'Financial Forecast'!E87</f>
        <v>0</v>
      </c>
      <c r="G19" s="99">
        <f>'Financial Forecast'!F87</f>
        <v>0</v>
      </c>
      <c r="H19" s="99">
        <f>'Financial Forecast'!G87</f>
        <v>0</v>
      </c>
      <c r="I19" s="73"/>
      <c r="J19" s="73"/>
      <c r="K19" s="73"/>
      <c r="L19" s="73"/>
      <c r="M19" s="73"/>
      <c r="N19" s="73"/>
      <c r="O19" s="73"/>
    </row>
    <row r="20" spans="1:15" s="18" customFormat="1" ht="12.75">
      <c r="A20" s="100" t="str">
        <f>'Financial Forecast'!A88</f>
        <v>Staff</v>
      </c>
      <c r="B20" s="101"/>
      <c r="C20" s="99"/>
      <c r="D20" s="99">
        <f>'Financial Forecast'!C88</f>
        <v>0</v>
      </c>
      <c r="E20" s="99">
        <f>'Financial Forecast'!D88</f>
        <v>0</v>
      </c>
      <c r="F20" s="99">
        <f>'Financial Forecast'!E88</f>
        <v>0</v>
      </c>
      <c r="G20" s="99">
        <f>'Financial Forecast'!F88</f>
        <v>0</v>
      </c>
      <c r="H20" s="99">
        <f>'Financial Forecast'!G88</f>
        <v>0</v>
      </c>
      <c r="I20" s="73"/>
      <c r="J20" s="73"/>
      <c r="K20" s="73"/>
      <c r="L20" s="73"/>
      <c r="M20" s="73"/>
      <c r="N20" s="73"/>
      <c r="O20" s="73"/>
    </row>
    <row r="21" spans="1:15" s="18" customFormat="1" ht="12.75">
      <c r="A21" s="100" t="str">
        <f>'Financial Forecast'!A89</f>
        <v>Overhead</v>
      </c>
      <c r="B21" s="101"/>
      <c r="C21" s="99"/>
      <c r="D21" s="102">
        <f>'Financial Forecast'!C89</f>
        <v>0</v>
      </c>
      <c r="E21" s="102">
        <f>'Financial Forecast'!D89</f>
        <v>0</v>
      </c>
      <c r="F21" s="102">
        <f>'Financial Forecast'!E89</f>
        <v>0</v>
      </c>
      <c r="G21" s="102">
        <f>'Financial Forecast'!F89</f>
        <v>0</v>
      </c>
      <c r="H21" s="102">
        <f>'Financial Forecast'!G89</f>
        <v>0</v>
      </c>
      <c r="I21" s="73"/>
      <c r="J21" s="73"/>
      <c r="K21" s="73"/>
      <c r="L21" s="73"/>
      <c r="M21" s="73"/>
      <c r="N21" s="73"/>
      <c r="O21" s="73"/>
    </row>
    <row r="22" spans="1:15" s="79" customFormat="1" ht="12.75">
      <c r="A22" s="100" t="s">
        <v>67</v>
      </c>
      <c r="B22" s="101"/>
      <c r="C22" s="99"/>
      <c r="D22" s="99">
        <f>SUM(D17:D21)</f>
        <v>0</v>
      </c>
      <c r="E22" s="99">
        <f>SUM(E17:E21)</f>
        <v>0</v>
      </c>
      <c r="F22" s="99">
        <f>SUM(F17:F21)</f>
        <v>0</v>
      </c>
      <c r="G22" s="99">
        <f>SUM(G17:G21)</f>
        <v>0</v>
      </c>
      <c r="H22" s="99">
        <f>SUM(H17:H21)</f>
        <v>0</v>
      </c>
      <c r="I22" s="91"/>
      <c r="J22" s="91"/>
      <c r="K22" s="91"/>
      <c r="L22" s="91"/>
      <c r="M22" s="91"/>
      <c r="N22" s="91"/>
      <c r="O22" s="91"/>
    </row>
    <row r="23" spans="1:15" s="79" customFormat="1" ht="12.75">
      <c r="A23" s="90" t="s">
        <v>68</v>
      </c>
      <c r="B23" s="98"/>
      <c r="C23" s="103"/>
      <c r="D23" s="103">
        <f>'Financial Forecast'!C92</f>
        <v>74.6</v>
      </c>
      <c r="E23" s="103">
        <f>'Financial Forecast'!D92</f>
        <v>161.70000000000002</v>
      </c>
      <c r="F23" s="103">
        <f>'Financial Forecast'!E92</f>
        <v>265.6</v>
      </c>
      <c r="G23" s="103">
        <f>'Financial Forecast'!F92</f>
        <v>404.90000000000003</v>
      </c>
      <c r="H23" s="103">
        <f>'Financial Forecast'!G92</f>
        <v>563.7</v>
      </c>
      <c r="I23" s="91"/>
      <c r="J23" s="91"/>
      <c r="K23" s="91"/>
      <c r="L23" s="91"/>
      <c r="M23" s="91"/>
      <c r="N23" s="91"/>
      <c r="O23" s="91"/>
    </row>
    <row r="24" spans="1:15" s="79" customFormat="1" ht="12.75">
      <c r="A24" s="100"/>
      <c r="B24" s="101"/>
      <c r="C24" s="99"/>
      <c r="D24" s="99"/>
      <c r="E24" s="99"/>
      <c r="F24" s="99"/>
      <c r="G24" s="99"/>
      <c r="H24" s="99"/>
      <c r="I24" s="91"/>
      <c r="J24" s="91"/>
      <c r="K24" s="91"/>
      <c r="L24" s="91"/>
      <c r="M24" s="91"/>
      <c r="N24" s="91"/>
      <c r="O24" s="91"/>
    </row>
    <row r="25" spans="1:15" s="79" customFormat="1" ht="12.75">
      <c r="A25" s="90" t="s">
        <v>69</v>
      </c>
      <c r="B25" s="98"/>
      <c r="C25" s="103"/>
      <c r="D25" s="103">
        <f>'Financial Forecast'!C101</f>
        <v>74.6</v>
      </c>
      <c r="E25" s="103">
        <f>'Financial Forecast'!D101</f>
        <v>161.70000000000002</v>
      </c>
      <c r="F25" s="103">
        <f>'Financial Forecast'!E101</f>
        <v>265.6</v>
      </c>
      <c r="G25" s="103">
        <f>'Financial Forecast'!F101</f>
        <v>404.90000000000003</v>
      </c>
      <c r="H25" s="103">
        <f>'Financial Forecast'!G101</f>
        <v>563.7</v>
      </c>
      <c r="I25" s="91"/>
      <c r="J25" s="91"/>
      <c r="K25" s="91"/>
      <c r="L25" s="91"/>
      <c r="M25" s="91"/>
      <c r="N25" s="91"/>
      <c r="O25" s="91"/>
    </row>
    <row r="26" spans="1:15" s="79" customFormat="1" ht="12.75">
      <c r="A26" s="90" t="s">
        <v>70</v>
      </c>
      <c r="B26" s="98"/>
      <c r="C26" s="103"/>
      <c r="D26" s="103">
        <f>'Financial Forecast'!C103</f>
        <v>74.6</v>
      </c>
      <c r="E26" s="103">
        <f>'Financial Forecast'!D103</f>
        <v>161.70000000000002</v>
      </c>
      <c r="F26" s="103">
        <f>'Financial Forecast'!E103</f>
        <v>185.92000000000002</v>
      </c>
      <c r="G26" s="103">
        <f>'Financial Forecast'!F103</f>
        <v>283.43000000000006</v>
      </c>
      <c r="H26" s="103">
        <f>'Financial Forecast'!G103</f>
        <v>394.59000000000003</v>
      </c>
      <c r="I26" s="91"/>
      <c r="J26" s="91"/>
      <c r="K26" s="91"/>
      <c r="L26" s="91"/>
      <c r="M26" s="91"/>
      <c r="N26" s="91"/>
      <c r="O26" s="91"/>
    </row>
    <row r="27" spans="1:15" s="79" customFormat="1" ht="12.75">
      <c r="A27" s="100" t="s">
        <v>71</v>
      </c>
      <c r="B27" s="101"/>
      <c r="C27" s="99"/>
      <c r="D27" s="99">
        <f>'Financial Forecast'!C116</f>
        <v>0</v>
      </c>
      <c r="E27" s="99">
        <f>'Financial Forecast'!D116</f>
        <v>0</v>
      </c>
      <c r="F27" s="99">
        <f>'Financial Forecast'!E116</f>
        <v>0</v>
      </c>
      <c r="G27" s="99">
        <f>'Financial Forecast'!F116</f>
        <v>0</v>
      </c>
      <c r="H27" s="99">
        <f>'Financial Forecast'!G116</f>
        <v>0</v>
      </c>
      <c r="I27" s="91"/>
      <c r="J27" s="91"/>
      <c r="K27" s="91"/>
      <c r="L27" s="91"/>
      <c r="M27" s="91"/>
      <c r="N27" s="91"/>
      <c r="O27" s="91"/>
    </row>
    <row r="28" spans="1:15" s="10" customFormat="1" ht="12.75">
      <c r="A28" s="90" t="s">
        <v>72</v>
      </c>
      <c r="B28" s="98"/>
      <c r="C28" s="103"/>
      <c r="D28" s="103">
        <f>'Financial Forecast'!C118</f>
        <v>74.6</v>
      </c>
      <c r="E28" s="103">
        <f>'Financial Forecast'!D118</f>
        <v>161.70000000000002</v>
      </c>
      <c r="F28" s="103">
        <f>'Financial Forecast'!E118</f>
        <v>185.92000000000002</v>
      </c>
      <c r="G28" s="103">
        <f>'Financial Forecast'!F118</f>
        <v>283.43000000000006</v>
      </c>
      <c r="H28" s="103">
        <f>'Financial Forecast'!G118</f>
        <v>394.59000000000003</v>
      </c>
      <c r="I28" s="104"/>
      <c r="J28" s="104"/>
      <c r="K28" s="104"/>
      <c r="L28" s="104"/>
      <c r="M28" s="104"/>
      <c r="N28" s="104"/>
      <c r="O28" s="104"/>
    </row>
    <row r="29" spans="1:15" s="79" customFormat="1" ht="12.75">
      <c r="A29" s="100" t="s">
        <v>73</v>
      </c>
      <c r="B29" s="101"/>
      <c r="C29" s="99"/>
      <c r="D29" s="99">
        <f>'Financial Forecast'!C123</f>
        <v>0</v>
      </c>
      <c r="E29" s="99">
        <f>'Financial Forecast'!D123</f>
        <v>0</v>
      </c>
      <c r="F29" s="99">
        <f>'Financial Forecast'!E123</f>
        <v>-80.85000000000001</v>
      </c>
      <c r="G29" s="99">
        <f>'Financial Forecast'!F123</f>
        <v>-92.96000000000001</v>
      </c>
      <c r="H29" s="99">
        <f>'Financial Forecast'!G123</f>
        <v>-141.71500000000003</v>
      </c>
      <c r="I29" s="91"/>
      <c r="J29" s="91"/>
      <c r="K29" s="91"/>
      <c r="L29" s="91"/>
      <c r="M29" s="91"/>
      <c r="N29" s="91"/>
      <c r="O29" s="91"/>
    </row>
    <row r="30" spans="1:15" s="10" customFormat="1" ht="12.75">
      <c r="A30" s="90" t="s">
        <v>74</v>
      </c>
      <c r="B30" s="98"/>
      <c r="C30" s="103"/>
      <c r="D30" s="103">
        <f>'Financial Forecast'!C125</f>
        <v>74.6</v>
      </c>
      <c r="E30" s="103">
        <f>'Financial Forecast'!D125</f>
        <v>161.70000000000002</v>
      </c>
      <c r="F30" s="103">
        <f>'Financial Forecast'!E125</f>
        <v>105.07000000000001</v>
      </c>
      <c r="G30" s="103">
        <f>'Financial Forecast'!F125</f>
        <v>190.47000000000006</v>
      </c>
      <c r="H30" s="103">
        <f>'Financial Forecast'!G125</f>
        <v>252.875</v>
      </c>
      <c r="I30" s="104"/>
      <c r="J30" s="104"/>
      <c r="K30" s="104"/>
      <c r="L30" s="104"/>
      <c r="M30" s="104"/>
      <c r="N30" s="104"/>
      <c r="O30" s="104"/>
    </row>
    <row r="32" spans="1:15" s="95" customFormat="1" ht="24.75">
      <c r="A32" s="106" t="s">
        <v>75</v>
      </c>
      <c r="B32" s="96"/>
      <c r="C32" s="96"/>
      <c r="D32" s="107" t="str">
        <f>'Financial Forecast'!C2</f>
        <v>2008/09</v>
      </c>
      <c r="E32" s="107" t="str">
        <f>'Financial Forecast'!D2</f>
        <v>2009/10</v>
      </c>
      <c r="F32" s="107" t="str">
        <f>'Financial Forecast'!E2</f>
        <v>2010/11</v>
      </c>
      <c r="G32" s="107" t="str">
        <f>'Financial Forecast'!F2</f>
        <v>2011/12</v>
      </c>
      <c r="H32" s="107" t="str">
        <f>'Financial Forecast'!G2</f>
        <v>2012/13</v>
      </c>
      <c r="I32" s="97"/>
      <c r="J32" s="97"/>
      <c r="K32" s="97"/>
      <c r="L32" s="97"/>
      <c r="M32" s="97"/>
      <c r="N32" s="97"/>
      <c r="O32" s="97"/>
    </row>
    <row r="33" spans="1:15" s="79" customFormat="1" ht="12.75">
      <c r="A33" s="105" t="str">
        <f>'Business activity'!A5</f>
        <v>Product 1</v>
      </c>
      <c r="B33" s="90"/>
      <c r="C33" s="108"/>
      <c r="D33" s="109"/>
      <c r="E33" s="109"/>
      <c r="F33" s="109"/>
      <c r="G33" s="109"/>
      <c r="H33" s="109"/>
      <c r="I33" s="91"/>
      <c r="J33" s="91"/>
      <c r="K33" s="91"/>
      <c r="L33" s="91"/>
      <c r="M33" s="91"/>
      <c r="N33" s="91"/>
      <c r="O33" s="91"/>
    </row>
    <row r="34" spans="1:15" s="18" customFormat="1" ht="12.75">
      <c r="A34" s="100" t="str">
        <f>'Business activity'!A6</f>
        <v>United States</v>
      </c>
      <c r="B34" s="90"/>
      <c r="C34" s="108"/>
      <c r="D34" s="110">
        <f>'Business activity'!C6</f>
        <v>1</v>
      </c>
      <c r="E34" s="110">
        <f>'Business activity'!D6</f>
        <v>2</v>
      </c>
      <c r="F34" s="110">
        <f>'Business activity'!E6</f>
        <v>3</v>
      </c>
      <c r="G34" s="110">
        <f>'Business activity'!F6</f>
        <v>4</v>
      </c>
      <c r="H34" s="110">
        <f>'Business activity'!G6</f>
        <v>5</v>
      </c>
      <c r="I34" s="73"/>
      <c r="J34" s="73"/>
      <c r="K34" s="73"/>
      <c r="L34" s="73"/>
      <c r="M34" s="73"/>
      <c r="N34" s="73"/>
      <c r="O34" s="73"/>
    </row>
    <row r="35" spans="1:15" s="18" customFormat="1" ht="12.75">
      <c r="A35" s="100" t="str">
        <f>'Business activity'!A7</f>
        <v>Europe</v>
      </c>
      <c r="B35" s="90"/>
      <c r="C35" s="108"/>
      <c r="D35" s="110">
        <f>'Business activity'!C7</f>
        <v>1</v>
      </c>
      <c r="E35" s="110">
        <f>'Business activity'!D7</f>
        <v>2</v>
      </c>
      <c r="F35" s="110">
        <f>'Business activity'!E7</f>
        <v>3</v>
      </c>
      <c r="G35" s="110">
        <f>'Business activity'!F7</f>
        <v>4</v>
      </c>
      <c r="H35" s="110">
        <f>'Business activity'!G7</f>
        <v>5</v>
      </c>
      <c r="I35" s="73"/>
      <c r="J35" s="73"/>
      <c r="K35" s="73"/>
      <c r="L35" s="73"/>
      <c r="M35" s="73"/>
      <c r="N35" s="73"/>
      <c r="O35" s="73"/>
    </row>
    <row r="36" spans="1:15" s="18" customFormat="1" ht="12.75">
      <c r="A36" s="100" t="str">
        <f>'Business activity'!A8</f>
        <v>Asia</v>
      </c>
      <c r="B36" s="90"/>
      <c r="C36" s="108"/>
      <c r="D36" s="110">
        <f>'Business activity'!C8</f>
        <v>1</v>
      </c>
      <c r="E36" s="110">
        <f>'Business activity'!D8</f>
        <v>1</v>
      </c>
      <c r="F36" s="110">
        <f>'Business activity'!E8</f>
        <v>5</v>
      </c>
      <c r="G36" s="110">
        <f>'Business activity'!F8</f>
        <v>5</v>
      </c>
      <c r="H36" s="110">
        <f>'Business activity'!G8</f>
        <v>5</v>
      </c>
      <c r="I36" s="73"/>
      <c r="J36" s="73"/>
      <c r="K36" s="73"/>
      <c r="L36" s="73"/>
      <c r="M36" s="73"/>
      <c r="N36" s="73"/>
      <c r="O36" s="73"/>
    </row>
    <row r="37" spans="1:15" s="18" customFormat="1" ht="12.75">
      <c r="A37" s="100" t="str">
        <f>'Business activity'!A9</f>
        <v>Rest of the world</v>
      </c>
      <c r="B37" s="90"/>
      <c r="C37" s="108"/>
      <c r="D37" s="110">
        <f>'Business activity'!C9</f>
        <v>1</v>
      </c>
      <c r="E37" s="110">
        <f>'Business activity'!D9</f>
        <v>1</v>
      </c>
      <c r="F37" s="110">
        <f>'Business activity'!E9</f>
        <v>5</v>
      </c>
      <c r="G37" s="110">
        <f>'Business activity'!F9</f>
        <v>5</v>
      </c>
      <c r="H37" s="110">
        <f>'Business activity'!G9</f>
        <v>5</v>
      </c>
      <c r="I37" s="73"/>
      <c r="J37" s="73"/>
      <c r="K37" s="73"/>
      <c r="L37" s="73"/>
      <c r="M37" s="73"/>
      <c r="N37" s="73"/>
      <c r="O37" s="73"/>
    </row>
    <row r="38" spans="1:15" s="18" customFormat="1" ht="12.75">
      <c r="A38" s="100"/>
      <c r="B38" s="90"/>
      <c r="C38" s="108"/>
      <c r="D38" s="109"/>
      <c r="E38" s="109"/>
      <c r="F38" s="109"/>
      <c r="G38" s="109"/>
      <c r="H38" s="109"/>
      <c r="I38" s="73"/>
      <c r="J38" s="73"/>
      <c r="K38" s="73"/>
      <c r="L38" s="73"/>
      <c r="M38" s="73"/>
      <c r="N38" s="73"/>
      <c r="O38" s="73"/>
    </row>
    <row r="39" spans="1:15" s="79" customFormat="1" ht="12.75">
      <c r="A39" s="105" t="s">
        <v>57</v>
      </c>
      <c r="B39" s="90"/>
      <c r="I39" s="91"/>
      <c r="J39" s="91"/>
      <c r="K39" s="91"/>
      <c r="L39" s="91"/>
      <c r="M39" s="91"/>
      <c r="N39" s="91"/>
      <c r="O39" s="91"/>
    </row>
    <row r="40" spans="1:15" s="18" customFormat="1" ht="12.75">
      <c r="A40" s="100" t="str">
        <f>'Business activity'!A58</f>
        <v>United States</v>
      </c>
      <c r="B40" s="100"/>
      <c r="C40" s="79"/>
      <c r="D40" s="79">
        <f>'Business activity'!C58</f>
        <v>1</v>
      </c>
      <c r="E40" s="79">
        <f>'Business activity'!D58</f>
        <v>6</v>
      </c>
      <c r="F40" s="79">
        <f>'Business activity'!E58</f>
        <v>11</v>
      </c>
      <c r="G40" s="79">
        <f>'Business activity'!F58</f>
        <v>16</v>
      </c>
      <c r="H40" s="79">
        <f>'Business activity'!G58</f>
        <v>21</v>
      </c>
      <c r="I40" s="73"/>
      <c r="J40" s="73"/>
      <c r="K40" s="73"/>
      <c r="L40" s="73"/>
      <c r="M40" s="73"/>
      <c r="N40" s="73"/>
      <c r="O40" s="73"/>
    </row>
    <row r="41" spans="1:15" s="18" customFormat="1" ht="12.75">
      <c r="A41" s="100" t="str">
        <f>'Business activity'!A59</f>
        <v>Europe</v>
      </c>
      <c r="B41" s="100"/>
      <c r="C41" s="79"/>
      <c r="D41" s="79">
        <f>'Business activity'!C59</f>
        <v>1</v>
      </c>
      <c r="E41" s="79">
        <f>'Business activity'!D59</f>
        <v>6</v>
      </c>
      <c r="F41" s="79">
        <f>'Business activity'!E59</f>
        <v>11</v>
      </c>
      <c r="G41" s="79">
        <f>'Business activity'!F59</f>
        <v>16</v>
      </c>
      <c r="H41" s="79">
        <f>'Business activity'!G59</f>
        <v>21</v>
      </c>
      <c r="I41" s="73"/>
      <c r="J41" s="73"/>
      <c r="K41" s="73"/>
      <c r="L41" s="73"/>
      <c r="M41" s="73"/>
      <c r="N41" s="73"/>
      <c r="O41" s="73"/>
    </row>
    <row r="42" spans="1:15" s="18" customFormat="1" ht="12.75">
      <c r="A42" s="100" t="str">
        <f>'Business activity'!A60</f>
        <v>Asia</v>
      </c>
      <c r="B42" s="100"/>
      <c r="C42" s="79"/>
      <c r="D42" s="79">
        <f>'Business activity'!C60</f>
        <v>1</v>
      </c>
      <c r="E42" s="79">
        <f>'Business activity'!D60</f>
        <v>6</v>
      </c>
      <c r="F42" s="79">
        <f>'Business activity'!E60</f>
        <v>11</v>
      </c>
      <c r="G42" s="79">
        <f>'Business activity'!F60</f>
        <v>16</v>
      </c>
      <c r="H42" s="79">
        <f>'Business activity'!G60</f>
        <v>21</v>
      </c>
      <c r="I42" s="73"/>
      <c r="J42" s="73"/>
      <c r="K42" s="73"/>
      <c r="L42" s="73"/>
      <c r="M42" s="73"/>
      <c r="N42" s="73"/>
      <c r="O42" s="73"/>
    </row>
    <row r="43" spans="1:15" s="18" customFormat="1" ht="12.75">
      <c r="A43" s="100"/>
      <c r="B43" s="100"/>
      <c r="C43" s="79"/>
      <c r="D43" s="79"/>
      <c r="E43" s="79"/>
      <c r="F43" s="79"/>
      <c r="G43" s="79"/>
      <c r="H43" s="79"/>
      <c r="I43" s="73"/>
      <c r="J43" s="73"/>
      <c r="K43" s="73"/>
      <c r="L43" s="73"/>
      <c r="M43" s="73"/>
      <c r="N43" s="73"/>
      <c r="O43" s="73"/>
    </row>
    <row r="44" spans="1:15" s="79" customFormat="1" ht="12.75">
      <c r="A44" s="105" t="str">
        <f>'Business activity'!A19</f>
        <v>Product 3</v>
      </c>
      <c r="B44" s="100"/>
      <c r="I44" s="91"/>
      <c r="J44" s="91"/>
      <c r="K44" s="91"/>
      <c r="L44" s="91"/>
      <c r="M44" s="91"/>
      <c r="N44" s="91"/>
      <c r="O44" s="91"/>
    </row>
    <row r="45" spans="1:15" s="18" customFormat="1" ht="12.75">
      <c r="A45" s="100" t="str">
        <f>'Business activity'!A20</f>
        <v>United States</v>
      </c>
      <c r="B45" s="100"/>
      <c r="C45" s="79"/>
      <c r="D45" s="79">
        <f>'Business activity'!C20</f>
        <v>1</v>
      </c>
      <c r="E45" s="79">
        <f>'Business activity'!D20</f>
        <v>1</v>
      </c>
      <c r="F45" s="79">
        <f>'Business activity'!E20</f>
        <v>1</v>
      </c>
      <c r="G45" s="79">
        <f>'Business activity'!F20</f>
        <v>1</v>
      </c>
      <c r="H45" s="79">
        <f>'Business activity'!G20</f>
        <v>1</v>
      </c>
      <c r="I45" s="73"/>
      <c r="J45" s="73"/>
      <c r="K45" s="73"/>
      <c r="L45" s="73"/>
      <c r="M45" s="73"/>
      <c r="N45" s="73"/>
      <c r="O45" s="73"/>
    </row>
    <row r="46" spans="1:15" s="18" customFormat="1" ht="12.75">
      <c r="A46" s="100" t="str">
        <f>'Business activity'!A21</f>
        <v>Europe</v>
      </c>
      <c r="B46" s="100"/>
      <c r="C46" s="79"/>
      <c r="D46" s="79">
        <f>'Business activity'!C21</f>
        <v>1</v>
      </c>
      <c r="E46" s="79">
        <f>'Business activity'!D21</f>
        <v>1</v>
      </c>
      <c r="F46" s="79">
        <f>'Business activity'!E21</f>
        <v>1</v>
      </c>
      <c r="G46" s="79">
        <f>'Business activity'!F21</f>
        <v>1</v>
      </c>
      <c r="H46" s="79">
        <f>'Business activity'!G21</f>
        <v>1</v>
      </c>
      <c r="I46" s="73"/>
      <c r="J46" s="73"/>
      <c r="K46" s="73"/>
      <c r="L46" s="73"/>
      <c r="M46" s="73"/>
      <c r="N46" s="73"/>
      <c r="O46" s="73"/>
    </row>
    <row r="47" spans="1:15" s="18" customFormat="1" ht="12.75">
      <c r="A47" s="100" t="str">
        <f>'Business activity'!A22</f>
        <v>Asia</v>
      </c>
      <c r="B47" s="100"/>
      <c r="C47" s="79"/>
      <c r="D47" s="79">
        <f>'Business activity'!C22</f>
        <v>1</v>
      </c>
      <c r="E47" s="79">
        <f>'Business activity'!D22</f>
        <v>1</v>
      </c>
      <c r="F47" s="79">
        <f>'Business activity'!E22</f>
        <v>1</v>
      </c>
      <c r="G47" s="79">
        <f>'Business activity'!F22</f>
        <v>1</v>
      </c>
      <c r="H47" s="79">
        <f>'Business activity'!G22</f>
        <v>1</v>
      </c>
      <c r="I47" s="73"/>
      <c r="J47" s="73"/>
      <c r="K47" s="73"/>
      <c r="L47" s="73"/>
      <c r="M47" s="73"/>
      <c r="N47" s="73"/>
      <c r="O47" s="73"/>
    </row>
    <row r="48" spans="1:15" s="18" customFormat="1" ht="12.75">
      <c r="A48" s="100" t="str">
        <f>'Business activity'!A23</f>
        <v>Rest of the world</v>
      </c>
      <c r="B48" s="100"/>
      <c r="C48" s="79"/>
      <c r="D48" s="79">
        <f>'Business activity'!C23</f>
        <v>1</v>
      </c>
      <c r="E48" s="79">
        <f>'Business activity'!D23</f>
        <v>1</v>
      </c>
      <c r="F48" s="79">
        <f>'Business activity'!E23</f>
        <v>2</v>
      </c>
      <c r="G48" s="79">
        <f>'Business activity'!F23</f>
        <v>3</v>
      </c>
      <c r="H48" s="79">
        <f>'Business activity'!G23</f>
        <v>4</v>
      </c>
      <c r="I48" s="73"/>
      <c r="J48" s="73"/>
      <c r="K48" s="73"/>
      <c r="L48" s="73"/>
      <c r="M48" s="73"/>
      <c r="N48" s="73"/>
      <c r="O48" s="73"/>
    </row>
    <row r="49" spans="1:15" s="18" customFormat="1" ht="12.75">
      <c r="A49" s="100"/>
      <c r="B49" s="100"/>
      <c r="C49" s="79"/>
      <c r="D49" s="79"/>
      <c r="E49" s="79"/>
      <c r="F49" s="79"/>
      <c r="G49" s="79"/>
      <c r="H49" s="79"/>
      <c r="I49" s="73"/>
      <c r="J49" s="73"/>
      <c r="K49" s="73"/>
      <c r="L49" s="73"/>
      <c r="M49" s="73"/>
      <c r="N49" s="73"/>
      <c r="O49" s="73"/>
    </row>
    <row r="50" spans="1:15" s="79" customFormat="1" ht="12.75">
      <c r="A50" s="105" t="str">
        <f>'Business activity'!A26</f>
        <v>Service 1</v>
      </c>
      <c r="B50" s="100"/>
      <c r="I50" s="91"/>
      <c r="J50" s="91"/>
      <c r="K50" s="91"/>
      <c r="L50" s="91"/>
      <c r="M50" s="91"/>
      <c r="N50" s="91"/>
      <c r="O50" s="91"/>
    </row>
    <row r="51" spans="1:15" s="18" customFormat="1" ht="12.75">
      <c r="A51" s="100" t="str">
        <f>'Business activity'!A27</f>
        <v>United States</v>
      </c>
      <c r="B51" s="100"/>
      <c r="C51" s="79"/>
      <c r="D51" s="79">
        <f>'Business activity'!C27</f>
        <v>1</v>
      </c>
      <c r="E51" s="79">
        <f>'Business activity'!D27</f>
        <v>1</v>
      </c>
      <c r="F51" s="79">
        <f>'Business activity'!E27</f>
        <v>1</v>
      </c>
      <c r="G51" s="79">
        <f>'Business activity'!F27</f>
        <v>1</v>
      </c>
      <c r="H51" s="79">
        <f>'Business activity'!G27</f>
        <v>1</v>
      </c>
      <c r="I51" s="73"/>
      <c r="J51" s="73"/>
      <c r="K51" s="73"/>
      <c r="L51" s="73"/>
      <c r="M51" s="73"/>
      <c r="N51" s="73"/>
      <c r="O51" s="73"/>
    </row>
    <row r="52" spans="1:15" s="18" customFormat="1" ht="12.75">
      <c r="A52" s="100" t="str">
        <f>'Business activity'!A28</f>
        <v>Europe</v>
      </c>
      <c r="B52" s="100"/>
      <c r="C52" s="79"/>
      <c r="D52" s="79">
        <f>'Business activity'!C28</f>
        <v>1</v>
      </c>
      <c r="E52" s="79">
        <f>'Business activity'!D28</f>
        <v>1</v>
      </c>
      <c r="F52" s="79">
        <f>'Business activity'!E28</f>
        <v>1</v>
      </c>
      <c r="G52" s="79">
        <f>'Business activity'!F28</f>
        <v>1</v>
      </c>
      <c r="H52" s="79">
        <f>'Business activity'!G28</f>
        <v>1</v>
      </c>
      <c r="I52" s="73"/>
      <c r="J52" s="73"/>
      <c r="K52" s="73"/>
      <c r="L52" s="73"/>
      <c r="M52" s="73"/>
      <c r="N52" s="73"/>
      <c r="O52" s="73"/>
    </row>
    <row r="53" spans="1:15" s="18" customFormat="1" ht="12.75">
      <c r="A53" s="100" t="str">
        <f>'Business activity'!A29</f>
        <v>Asia</v>
      </c>
      <c r="B53" s="100"/>
      <c r="C53" s="79"/>
      <c r="D53" s="79">
        <f>'Business activity'!C29</f>
        <v>1</v>
      </c>
      <c r="E53" s="79">
        <f>'Business activity'!D29</f>
        <v>1</v>
      </c>
      <c r="F53" s="79">
        <f>'Business activity'!E29</f>
        <v>1</v>
      </c>
      <c r="G53" s="79">
        <f>'Business activity'!F29</f>
        <v>25</v>
      </c>
      <c r="H53" s="79">
        <f>'Business activity'!G29</f>
        <v>50</v>
      </c>
      <c r="I53" s="73"/>
      <c r="J53" s="73"/>
      <c r="K53" s="73"/>
      <c r="L53" s="73"/>
      <c r="M53" s="73"/>
      <c r="N53" s="73"/>
      <c r="O53" s="73"/>
    </row>
    <row r="54" spans="1:15" s="18" customFormat="1" ht="12.75">
      <c r="A54" s="100" t="str">
        <f>'Business activity'!A30</f>
        <v>Rest of the world</v>
      </c>
      <c r="B54" s="100"/>
      <c r="C54" s="79"/>
      <c r="D54" s="79">
        <f>'Business activity'!C30</f>
        <v>1</v>
      </c>
      <c r="E54" s="79">
        <f>'Business activity'!D30</f>
        <v>1</v>
      </c>
      <c r="F54" s="79">
        <f>'Business activity'!E30</f>
        <v>1</v>
      </c>
      <c r="G54" s="79">
        <f>'Business activity'!F30</f>
        <v>20</v>
      </c>
      <c r="H54" s="79">
        <f>'Business activity'!G30</f>
        <v>50</v>
      </c>
      <c r="I54" s="73"/>
      <c r="J54" s="73"/>
      <c r="K54" s="73"/>
      <c r="L54" s="73"/>
      <c r="M54" s="73"/>
      <c r="N54" s="73"/>
      <c r="O54" s="73"/>
    </row>
    <row r="55" spans="1:15" s="18" customFormat="1" ht="12.75">
      <c r="A55" s="100"/>
      <c r="B55" s="100"/>
      <c r="C55" s="79"/>
      <c r="D55" s="79"/>
      <c r="E55" s="79"/>
      <c r="F55" s="79"/>
      <c r="G55" s="79"/>
      <c r="H55" s="79"/>
      <c r="I55" s="73"/>
      <c r="J55" s="73"/>
      <c r="K55" s="73"/>
      <c r="L55" s="73"/>
      <c r="M55" s="73"/>
      <c r="N55" s="73"/>
      <c r="O55" s="73"/>
    </row>
    <row r="56" spans="1:15" s="79" customFormat="1" ht="12.75">
      <c r="A56" s="105" t="str">
        <f>'Business activity'!A33</f>
        <v>Service 2</v>
      </c>
      <c r="B56" s="100"/>
      <c r="I56" s="91"/>
      <c r="J56" s="91"/>
      <c r="K56" s="91"/>
      <c r="L56" s="91"/>
      <c r="M56" s="91"/>
      <c r="N56" s="91"/>
      <c r="O56" s="91"/>
    </row>
    <row r="57" spans="1:15" s="18" customFormat="1" ht="12.75">
      <c r="A57" s="100" t="str">
        <f>'Business activity'!A34</f>
        <v>United States</v>
      </c>
      <c r="B57" s="100"/>
      <c r="C57" s="79"/>
      <c r="D57" s="79">
        <f>'Business activity'!C34</f>
        <v>1</v>
      </c>
      <c r="E57" s="79">
        <f>'Business activity'!D34</f>
        <v>1</v>
      </c>
      <c r="F57" s="79">
        <f>'Business activity'!E34</f>
        <v>1</v>
      </c>
      <c r="G57" s="79">
        <f>'Business activity'!F34</f>
        <v>1</v>
      </c>
      <c r="H57" s="79">
        <f>'Business activity'!G34</f>
        <v>1</v>
      </c>
      <c r="I57" s="73"/>
      <c r="J57" s="73"/>
      <c r="K57" s="73"/>
      <c r="L57" s="73"/>
      <c r="M57" s="73"/>
      <c r="N57" s="73"/>
      <c r="O57" s="73"/>
    </row>
    <row r="58" spans="1:15" s="18" customFormat="1" ht="12.75">
      <c r="A58" s="100" t="str">
        <f>'Business activity'!A35</f>
        <v>Europe</v>
      </c>
      <c r="B58" s="100"/>
      <c r="C58" s="79"/>
      <c r="D58" s="79">
        <f>'Business activity'!C35</f>
        <v>1</v>
      </c>
      <c r="E58" s="79">
        <f>'Business activity'!D35</f>
        <v>1</v>
      </c>
      <c r="F58" s="79">
        <f>'Business activity'!E35</f>
        <v>1</v>
      </c>
      <c r="G58" s="79">
        <f>'Business activity'!F35</f>
        <v>1</v>
      </c>
      <c r="H58" s="79">
        <f>'Business activity'!G35</f>
        <v>1</v>
      </c>
      <c r="I58" s="73"/>
      <c r="J58" s="73"/>
      <c r="K58" s="73"/>
      <c r="L58" s="73"/>
      <c r="M58" s="73"/>
      <c r="N58" s="73"/>
      <c r="O58" s="73"/>
    </row>
    <row r="59" spans="1:15" s="18" customFormat="1" ht="12.75">
      <c r="A59" s="100" t="str">
        <f>'Business activity'!A36</f>
        <v>Asia</v>
      </c>
      <c r="B59" s="100"/>
      <c r="C59" s="79"/>
      <c r="D59" s="79">
        <f>'Business activity'!C36</f>
        <v>1</v>
      </c>
      <c r="E59" s="79">
        <f>'Business activity'!D36</f>
        <v>1</v>
      </c>
      <c r="F59" s="79">
        <f>'Business activity'!E36</f>
        <v>1</v>
      </c>
      <c r="G59" s="79">
        <f>'Business activity'!F36</f>
        <v>1</v>
      </c>
      <c r="H59" s="79">
        <f>'Business activity'!G36</f>
        <v>1</v>
      </c>
      <c r="I59" s="73"/>
      <c r="J59" s="73"/>
      <c r="K59" s="73"/>
      <c r="L59" s="73"/>
      <c r="M59" s="73"/>
      <c r="N59" s="73"/>
      <c r="O59" s="73"/>
    </row>
    <row r="60" spans="1:15" s="18" customFormat="1" ht="12.75">
      <c r="A60" s="100" t="str">
        <f>'Business activity'!A37</f>
        <v>Rest of the world</v>
      </c>
      <c r="B60" s="100"/>
      <c r="C60" s="79"/>
      <c r="D60" s="79">
        <f>'Business activity'!C37</f>
        <v>0</v>
      </c>
      <c r="E60" s="79">
        <f>'Business activity'!D37</f>
        <v>0</v>
      </c>
      <c r="F60" s="79">
        <f>'Business activity'!E37</f>
        <v>0</v>
      </c>
      <c r="G60" s="79">
        <f>'Business activity'!F37</f>
        <v>0</v>
      </c>
      <c r="H60" s="79">
        <f>'Business activity'!G37</f>
        <v>0</v>
      </c>
      <c r="I60" s="73"/>
      <c r="J60" s="73"/>
      <c r="K60" s="73"/>
      <c r="L60" s="73"/>
      <c r="M60" s="73"/>
      <c r="N60" s="73"/>
      <c r="O60" s="73"/>
    </row>
    <row r="98" s="79" customFormat="1" ht="12.75">
      <c r="D98" s="61"/>
    </row>
    <row r="99" s="79" customFormat="1" ht="12.75">
      <c r="D99" s="61"/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/>
  <headerFooter alignWithMargins="0">
    <oddFooter>&amp;L Confidential&amp;C&amp;A&amp;RPage 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40"/>
  <sheetViews>
    <sheetView workbookViewId="0" topLeftCell="A1">
      <selection activeCell="A25" sqref="A25"/>
    </sheetView>
  </sheetViews>
  <sheetFormatPr defaultColWidth="9.33203125" defaultRowHeight="12.75"/>
  <cols>
    <col min="1" max="1" width="32.5" style="1" customWidth="1"/>
    <col min="2" max="2" width="7.83203125" style="1" customWidth="1"/>
    <col min="3" max="4" width="14.16015625" style="1" customWidth="1"/>
    <col min="5" max="5" width="14.83203125" style="1" customWidth="1"/>
    <col min="6" max="7" width="15.332031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7" s="2" customFormat="1" ht="17.25">
      <c r="A1" s="111" t="str">
        <f>Assumptions!A1</f>
        <v>ABC Company Limited</v>
      </c>
      <c r="B1" s="111"/>
      <c r="C1" s="111"/>
      <c r="D1" s="111"/>
      <c r="E1" s="111"/>
      <c r="F1" s="111"/>
      <c r="G1" s="111"/>
    </row>
    <row r="2" spans="1:7" s="11" customFormat="1" ht="12.75">
      <c r="A2" s="112" t="s">
        <v>76</v>
      </c>
      <c r="B2" s="112"/>
      <c r="C2" s="112"/>
      <c r="D2" s="112"/>
      <c r="E2" s="112"/>
      <c r="F2" s="112"/>
      <c r="G2" s="112"/>
    </row>
    <row r="3" spans="1:7" ht="12.75">
      <c r="A3" s="113"/>
      <c r="B3" s="113"/>
      <c r="C3" s="113"/>
      <c r="D3" s="113"/>
      <c r="E3" s="113"/>
      <c r="F3" s="113"/>
      <c r="G3" s="113"/>
    </row>
    <row r="4" spans="1:7" ht="12.75">
      <c r="A4" s="112" t="s">
        <v>77</v>
      </c>
      <c r="B4" s="113"/>
      <c r="C4" s="114" t="str">
        <f>Assumptions!C36</f>
        <v>2008/09</v>
      </c>
      <c r="D4" s="114" t="str">
        <f>Assumptions!D36</f>
        <v>2009/10</v>
      </c>
      <c r="E4" s="114" t="str">
        <f>Assumptions!E36</f>
        <v>2010/11</v>
      </c>
      <c r="F4" s="114" t="str">
        <f>Assumptions!F36</f>
        <v>2011/12</v>
      </c>
      <c r="G4" s="114" t="str">
        <f>Assumptions!G36</f>
        <v>2012/13</v>
      </c>
    </row>
    <row r="5" spans="1:7" ht="12.75">
      <c r="A5" s="1" t="str">
        <f>Assumptions!C39</f>
        <v>Finance and administration</v>
      </c>
      <c r="C5" s="1">
        <f>C44</f>
        <v>0</v>
      </c>
      <c r="D5" s="1">
        <f>D44</f>
        <v>0</v>
      </c>
      <c r="E5" s="1">
        <f>E44</f>
        <v>0</v>
      </c>
      <c r="F5" s="1">
        <f>F44</f>
        <v>0</v>
      </c>
      <c r="G5" s="1">
        <f>G44</f>
        <v>0</v>
      </c>
    </row>
    <row r="6" spans="1:7" ht="12.75">
      <c r="A6" s="1" t="str">
        <f>Assumptions!C40</f>
        <v>Sales and marketing</v>
      </c>
      <c r="C6" s="1">
        <f>C68</f>
        <v>0</v>
      </c>
      <c r="D6" s="1">
        <f>D68</f>
        <v>0</v>
      </c>
      <c r="E6" s="1">
        <f>E68</f>
        <v>0</v>
      </c>
      <c r="F6" s="1">
        <f>F68</f>
        <v>0</v>
      </c>
      <c r="G6" s="1">
        <f>G68</f>
        <v>0</v>
      </c>
    </row>
    <row r="7" spans="1:7" ht="12.75">
      <c r="A7" s="1" t="str">
        <f>Assumptions!C41</f>
        <v>Research and development</v>
      </c>
      <c r="C7" s="1">
        <f>C90</f>
        <v>0</v>
      </c>
      <c r="D7" s="1">
        <f>D90</f>
        <v>0</v>
      </c>
      <c r="E7" s="1">
        <f>E90</f>
        <v>0</v>
      </c>
      <c r="F7" s="1">
        <f>F90</f>
        <v>0</v>
      </c>
      <c r="G7" s="1">
        <f>G90</f>
        <v>0</v>
      </c>
    </row>
    <row r="8" spans="1:7" ht="12.75">
      <c r="A8" s="1" t="str">
        <f>Assumptions!C42</f>
        <v>Staff</v>
      </c>
      <c r="B8" s="113"/>
      <c r="C8" s="113">
        <f>C109</f>
        <v>0</v>
      </c>
      <c r="D8" s="113">
        <f>D109</f>
        <v>0</v>
      </c>
      <c r="E8" s="113">
        <f>E109</f>
        <v>0</v>
      </c>
      <c r="F8" s="113">
        <f>F109</f>
        <v>0</v>
      </c>
      <c r="G8" s="113">
        <f>G109</f>
        <v>0</v>
      </c>
    </row>
    <row r="9" spans="1:7" ht="12.75">
      <c r="A9" s="1" t="str">
        <f>Assumptions!C43</f>
        <v>Overhead</v>
      </c>
      <c r="B9" s="113"/>
      <c r="C9" s="115">
        <f>C129</f>
        <v>0</v>
      </c>
      <c r="D9" s="115">
        <f>D129</f>
        <v>0</v>
      </c>
      <c r="E9" s="115">
        <f>E129</f>
        <v>0</v>
      </c>
      <c r="F9" s="115">
        <f>F129</f>
        <v>0</v>
      </c>
      <c r="G9" s="115">
        <f>G129</f>
        <v>0</v>
      </c>
    </row>
    <row r="10" spans="1:7" ht="12.75">
      <c r="A10" s="116" t="s">
        <v>54</v>
      </c>
      <c r="B10" s="113"/>
      <c r="C10" s="113">
        <f>SUM(C5:C9)</f>
        <v>0</v>
      </c>
      <c r="D10" s="113">
        <f>SUM(D5:D9)</f>
        <v>0</v>
      </c>
      <c r="E10" s="113">
        <f>SUM(E5:E9)</f>
        <v>0</v>
      </c>
      <c r="F10" s="113">
        <f>SUM(F5:F9)</f>
        <v>0</v>
      </c>
      <c r="G10" s="113">
        <f>SUM(G5:G9)</f>
        <v>0</v>
      </c>
    </row>
    <row r="11" spans="1:7" ht="12.75">
      <c r="A11" s="113"/>
      <c r="B11" s="113"/>
      <c r="C11" s="113"/>
      <c r="D11" s="113"/>
      <c r="E11" s="113"/>
      <c r="F11" s="113"/>
      <c r="G11" s="113"/>
    </row>
    <row r="12" spans="1:7" s="11" customFormat="1" ht="12.75">
      <c r="A12" s="112" t="s">
        <v>78</v>
      </c>
      <c r="B12" s="112"/>
      <c r="C12" s="112" t="str">
        <f>C4</f>
        <v>2008/09</v>
      </c>
      <c r="D12" s="112" t="str">
        <f>D4</f>
        <v>2009/10</v>
      </c>
      <c r="E12" s="112" t="str">
        <f>E4</f>
        <v>2010/11</v>
      </c>
      <c r="F12" s="112" t="str">
        <f>F4</f>
        <v>2011/12</v>
      </c>
      <c r="G12" s="112" t="str">
        <f>G4</f>
        <v>2012/13</v>
      </c>
    </row>
    <row r="13" spans="1:7" ht="12.75">
      <c r="A13" s="113" t="str">
        <f>A5</f>
        <v>Finance and administration</v>
      </c>
      <c r="B13" s="113"/>
      <c r="C13" s="113">
        <f>C52</f>
        <v>0</v>
      </c>
      <c r="D13" s="113">
        <f>D52</f>
        <v>0</v>
      </c>
      <c r="E13" s="113">
        <f>E52</f>
        <v>0</v>
      </c>
      <c r="F13" s="113">
        <f>F52</f>
        <v>0</v>
      </c>
      <c r="G13" s="113">
        <f>G52</f>
        <v>0</v>
      </c>
    </row>
    <row r="14" spans="1:7" ht="12.75">
      <c r="A14" s="113" t="str">
        <f>A6</f>
        <v>Sales and marketing</v>
      </c>
      <c r="B14" s="113"/>
      <c r="C14" s="113">
        <f>C79</f>
        <v>0</v>
      </c>
      <c r="D14" s="113">
        <f>D79</f>
        <v>0</v>
      </c>
      <c r="E14" s="113">
        <f>E79</f>
        <v>0</v>
      </c>
      <c r="F14" s="113">
        <f>F79</f>
        <v>0</v>
      </c>
      <c r="G14" s="113">
        <f>G79</f>
        <v>0</v>
      </c>
    </row>
    <row r="15" spans="1:7" ht="12.75">
      <c r="A15" s="113" t="str">
        <f>A7</f>
        <v>Research and development</v>
      </c>
      <c r="B15" s="113"/>
      <c r="C15" s="113">
        <f>C98</f>
        <v>0</v>
      </c>
      <c r="D15" s="113">
        <f>D98</f>
        <v>0</v>
      </c>
      <c r="E15" s="113">
        <f>E98</f>
        <v>0</v>
      </c>
      <c r="F15" s="113">
        <f>F98</f>
        <v>0</v>
      </c>
      <c r="G15" s="113">
        <f>G98</f>
        <v>0</v>
      </c>
    </row>
    <row r="16" spans="1:7" ht="12.75">
      <c r="A16" s="113" t="str">
        <f>A8</f>
        <v>Staff</v>
      </c>
      <c r="B16" s="113"/>
      <c r="C16" s="113">
        <f>C115</f>
        <v>0</v>
      </c>
      <c r="D16" s="113">
        <f>D115</f>
        <v>0</v>
      </c>
      <c r="E16" s="113">
        <f>E115</f>
        <v>0</v>
      </c>
      <c r="F16" s="113">
        <f>F115</f>
        <v>0</v>
      </c>
      <c r="G16" s="113">
        <f>G115</f>
        <v>0</v>
      </c>
    </row>
    <row r="17" spans="1:7" ht="12.75">
      <c r="A17" s="113" t="str">
        <f>A9</f>
        <v>Overhead</v>
      </c>
      <c r="B17" s="113"/>
      <c r="C17" s="115">
        <f>C139</f>
        <v>0</v>
      </c>
      <c r="D17" s="115">
        <f>D139</f>
        <v>0</v>
      </c>
      <c r="E17" s="115">
        <f>E139</f>
        <v>0</v>
      </c>
      <c r="F17" s="115">
        <f>F139</f>
        <v>0</v>
      </c>
      <c r="G17" s="115">
        <f>G139</f>
        <v>0</v>
      </c>
    </row>
    <row r="18" spans="1:7" ht="12.75">
      <c r="A18" s="116" t="s">
        <v>54</v>
      </c>
      <c r="B18" s="113"/>
      <c r="C18" s="113">
        <f>SUM(C17:C17)</f>
        <v>0</v>
      </c>
      <c r="D18" s="113">
        <f>SUM(D17:D17)</f>
        <v>0</v>
      </c>
      <c r="E18" s="113">
        <f>SUM(E17:E17)</f>
        <v>0</v>
      </c>
      <c r="F18" s="113">
        <f>SUM(F17:F17)</f>
        <v>0</v>
      </c>
      <c r="G18" s="113">
        <f>SUM(G17:G17)</f>
        <v>0</v>
      </c>
    </row>
    <row r="20" spans="1:7" ht="12.75">
      <c r="A20" s="11" t="s">
        <v>79</v>
      </c>
      <c r="B20" s="11"/>
      <c r="C20" s="117" t="str">
        <f>C12</f>
        <v>2008/09</v>
      </c>
      <c r="D20" s="117" t="str">
        <f>D12</f>
        <v>2009/10</v>
      </c>
      <c r="E20" s="117" t="str">
        <f>E12</f>
        <v>2010/11</v>
      </c>
      <c r="F20" s="117" t="str">
        <f>F12</f>
        <v>2011/12</v>
      </c>
      <c r="G20" s="117" t="str">
        <f>G12</f>
        <v>2012/13</v>
      </c>
    </row>
    <row r="21" spans="1:2" ht="12.75">
      <c r="A21" s="58" t="s">
        <v>80</v>
      </c>
      <c r="B21" s="58"/>
    </row>
    <row r="22" spans="1:7" ht="12.75">
      <c r="A22" s="1" t="s">
        <v>81</v>
      </c>
      <c r="C22" s="1">
        <f>'Financial Forecast'!C27</f>
        <v>112</v>
      </c>
      <c r="D22" s="1">
        <f>'Financial Forecast'!D27</f>
        <v>224</v>
      </c>
      <c r="E22" s="1">
        <f>'Financial Forecast'!E27</f>
        <v>357</v>
      </c>
      <c r="F22" s="1">
        <f>'Financial Forecast'!F27</f>
        <v>760</v>
      </c>
      <c r="G22" s="1">
        <f>'Financial Forecast'!G27</f>
        <v>1288</v>
      </c>
    </row>
    <row r="23" spans="1:7" ht="12.75">
      <c r="A23" s="1" t="s">
        <v>82</v>
      </c>
      <c r="C23" s="60">
        <f>Assumptions!C216</f>
        <v>0.05</v>
      </c>
      <c r="D23" s="60">
        <f>Assumptions!D216</f>
        <v>0.05</v>
      </c>
      <c r="E23" s="60">
        <f>Assumptions!E216</f>
        <v>0.05</v>
      </c>
      <c r="F23" s="60">
        <f>Assumptions!F216</f>
        <v>0.05</v>
      </c>
      <c r="G23" s="60">
        <f>Assumptions!G216</f>
        <v>0.05</v>
      </c>
    </row>
    <row r="24" spans="1:7" ht="12.75">
      <c r="A24" s="1" t="s">
        <v>83</v>
      </c>
      <c r="C24" s="60">
        <f>Assumptions!C217</f>
        <v>0.05</v>
      </c>
      <c r="D24" s="60">
        <f>Assumptions!D217</f>
        <v>0.05</v>
      </c>
      <c r="E24" s="60">
        <f>Assumptions!E217</f>
        <v>0.05</v>
      </c>
      <c r="F24" s="60">
        <f>Assumptions!F217</f>
        <v>0.05</v>
      </c>
      <c r="G24" s="60">
        <f>Assumptions!G217</f>
        <v>0.05</v>
      </c>
    </row>
    <row r="25" spans="1:7" ht="12.75">
      <c r="A25" s="1" t="s">
        <v>84</v>
      </c>
      <c r="C25" s="1">
        <f>C22*(C23-C24)</f>
        <v>0</v>
      </c>
      <c r="D25" s="1">
        <f>D22*(D23-D24)</f>
        <v>0</v>
      </c>
      <c r="E25" s="1">
        <f>E22*(E23-E24)</f>
        <v>0</v>
      </c>
      <c r="F25" s="1">
        <f>F22*(F23-F24)</f>
        <v>0</v>
      </c>
      <c r="G25" s="1">
        <f>G22*(G23-G24)</f>
        <v>0</v>
      </c>
    </row>
    <row r="26" spans="1:7" ht="12.75">
      <c r="A26" s="1" t="s">
        <v>85</v>
      </c>
      <c r="C26" s="118">
        <v>0</v>
      </c>
      <c r="D26" s="118">
        <f>C25</f>
        <v>0</v>
      </c>
      <c r="E26" s="118">
        <f>D25</f>
        <v>0</v>
      </c>
      <c r="F26" s="118">
        <f>E25</f>
        <v>0</v>
      </c>
      <c r="G26" s="118">
        <f>F25</f>
        <v>0</v>
      </c>
    </row>
    <row r="27" spans="1:7" ht="12.75">
      <c r="A27" s="1" t="s">
        <v>86</v>
      </c>
      <c r="C27" s="1">
        <f>C25-C26</f>
        <v>0</v>
      </c>
      <c r="D27" s="1">
        <f>D25-D26</f>
        <v>0</v>
      </c>
      <c r="E27" s="1">
        <f>E25-E26</f>
        <v>0</v>
      </c>
      <c r="F27" s="1">
        <f>F25-F26</f>
        <v>0</v>
      </c>
      <c r="G27" s="1">
        <f>G25-G26</f>
        <v>0</v>
      </c>
    </row>
    <row r="28" ht="15">
      <c r="A28" s="119" t="str">
        <f>A1</f>
        <v>ABC Company Limited</v>
      </c>
    </row>
    <row r="29" ht="15">
      <c r="A29" s="119" t="str">
        <f>A2</f>
        <v>Operating and capital expenditure</v>
      </c>
    </row>
    <row r="30" ht="12.75">
      <c r="B30" s="11"/>
    </row>
    <row r="31" spans="1:7" ht="12.75">
      <c r="A31" s="11" t="str">
        <f>A5</f>
        <v>Finance and administration</v>
      </c>
      <c r="B31" s="11"/>
      <c r="C31" s="117" t="str">
        <f>C4</f>
        <v>2008/09</v>
      </c>
      <c r="D31" s="117" t="str">
        <f>D4</f>
        <v>2009/10</v>
      </c>
      <c r="E31" s="117" t="str">
        <f>E4</f>
        <v>2010/11</v>
      </c>
      <c r="F31" s="117" t="str">
        <f>F4</f>
        <v>2011/12</v>
      </c>
      <c r="G31" s="117" t="str">
        <f>G4</f>
        <v>2012/13</v>
      </c>
    </row>
    <row r="32" spans="1:2" ht="12.75">
      <c r="A32" s="58" t="s">
        <v>77</v>
      </c>
      <c r="B32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3" spans="3:7" ht="12.75">
      <c r="C43" s="118"/>
      <c r="D43" s="118"/>
      <c r="E43" s="118"/>
      <c r="F43" s="118"/>
      <c r="G43" s="118"/>
    </row>
    <row r="44" spans="1:7" ht="12.75">
      <c r="A44" s="63" t="s">
        <v>54</v>
      </c>
      <c r="C44" s="1">
        <f>SUM(C33:C43)</f>
        <v>0</v>
      </c>
      <c r="D44" s="1">
        <f>SUM(D33:D43)</f>
        <v>0</v>
      </c>
      <c r="E44" s="1">
        <f>SUM(E33:E43)</f>
        <v>0</v>
      </c>
      <c r="F44" s="1">
        <f>SUM(F33:F43)</f>
        <v>0</v>
      </c>
      <c r="G44" s="1">
        <f>SUM(G33:G43)</f>
        <v>0</v>
      </c>
    </row>
    <row r="46" ht="12.75">
      <c r="A46" s="58" t="s">
        <v>87</v>
      </c>
    </row>
    <row r="51" spans="3:7" ht="12.75">
      <c r="C51" s="118"/>
      <c r="D51" s="118"/>
      <c r="E51" s="118"/>
      <c r="F51" s="118"/>
      <c r="G51" s="118"/>
    </row>
    <row r="52" spans="1:7" ht="12.75">
      <c r="A52" s="63" t="s">
        <v>54</v>
      </c>
      <c r="C52" s="1">
        <f>SUM(C47:C51)</f>
        <v>0</v>
      </c>
      <c r="D52" s="1">
        <f>SUM(D47:D51)</f>
        <v>0</v>
      </c>
      <c r="E52" s="1">
        <f>SUM(E47:E51)</f>
        <v>0</v>
      </c>
      <c r="F52" s="1">
        <f>SUM(F47:F51)</f>
        <v>0</v>
      </c>
      <c r="G52" s="1">
        <f>SUM(G47:G51)</f>
        <v>0</v>
      </c>
    </row>
    <row r="54" ht="15">
      <c r="A54" s="119" t="str">
        <f>A1</f>
        <v>ABC Company Limited</v>
      </c>
    </row>
    <row r="55" ht="12.75">
      <c r="A55" s="11" t="str">
        <f>A2</f>
        <v>Operating and capital expenditure</v>
      </c>
    </row>
    <row r="56" spans="1:7" ht="12.75">
      <c r="A56" s="11" t="str">
        <f>A6</f>
        <v>Sales and marketing</v>
      </c>
      <c r="B56" s="11"/>
      <c r="C56" s="117" t="str">
        <f>C4</f>
        <v>2008/09</v>
      </c>
      <c r="D56" s="117" t="str">
        <f>D4</f>
        <v>2009/10</v>
      </c>
      <c r="E56" s="117" t="str">
        <f>E4</f>
        <v>2010/11</v>
      </c>
      <c r="F56" s="117" t="str">
        <f>F4</f>
        <v>2011/12</v>
      </c>
      <c r="G56" s="117" t="str">
        <f>G4</f>
        <v>2012/13</v>
      </c>
    </row>
    <row r="57" spans="1:7" ht="12.75">
      <c r="A57" s="11"/>
      <c r="B57" s="11"/>
      <c r="C57" s="120"/>
      <c r="D57" s="120"/>
      <c r="E57" s="120"/>
      <c r="F57" s="120"/>
      <c r="G57" s="120"/>
    </row>
    <row r="58" spans="1:2" ht="12.75">
      <c r="A58" s="58" t="s">
        <v>77</v>
      </c>
      <c r="B58" s="58"/>
    </row>
    <row r="59" ht="12.75">
      <c r="B59" s="58"/>
    </row>
    <row r="60" ht="12.75">
      <c r="B60" s="58"/>
    </row>
    <row r="61" ht="12.75">
      <c r="B61" s="58"/>
    </row>
    <row r="62" ht="12.75">
      <c r="B62" s="58"/>
    </row>
    <row r="63" ht="12.75">
      <c r="B63" s="58"/>
    </row>
    <row r="64" ht="12.75">
      <c r="B64" s="58"/>
    </row>
    <row r="65" ht="12.75">
      <c r="B65" s="58"/>
    </row>
    <row r="66" ht="12.75">
      <c r="B66" s="58"/>
    </row>
    <row r="67" spans="3:7" ht="12.75">
      <c r="C67" s="118"/>
      <c r="D67" s="118"/>
      <c r="E67" s="118"/>
      <c r="F67" s="118"/>
      <c r="G67" s="118"/>
    </row>
    <row r="68" spans="1:7" ht="12.75">
      <c r="A68" s="63" t="s">
        <v>54</v>
      </c>
      <c r="C68" s="1">
        <f>SUM(C59:C67)</f>
        <v>0</v>
      </c>
      <c r="D68" s="1">
        <f>SUM(D59:D67)</f>
        <v>0</v>
      </c>
      <c r="E68" s="1">
        <f>SUM(E59:E67)</f>
        <v>0</v>
      </c>
      <c r="F68" s="1">
        <f>SUM(F59:F67)</f>
        <v>0</v>
      </c>
      <c r="G68" s="1">
        <f>SUM(G59:G67)</f>
        <v>0</v>
      </c>
    </row>
    <row r="70" ht="12.75">
      <c r="A70" s="58" t="s">
        <v>87</v>
      </c>
    </row>
    <row r="78" spans="3:7" ht="12.75">
      <c r="C78" s="118"/>
      <c r="D78" s="118"/>
      <c r="E78" s="118"/>
      <c r="F78" s="118"/>
      <c r="G78" s="118"/>
    </row>
    <row r="79" spans="1:7" ht="12.75">
      <c r="A79" s="63" t="s">
        <v>54</v>
      </c>
      <c r="C79" s="1">
        <f>SUM(C71:C78)</f>
        <v>0</v>
      </c>
      <c r="D79" s="1">
        <f>SUM(D71:D78)</f>
        <v>0</v>
      </c>
      <c r="E79" s="1">
        <f>SUM(E71:E78)</f>
        <v>0</v>
      </c>
      <c r="F79" s="1">
        <f>SUM(F71:F78)</f>
        <v>0</v>
      </c>
      <c r="G79" s="1">
        <f>SUM(G71:G78)</f>
        <v>0</v>
      </c>
    </row>
    <row r="80" ht="15">
      <c r="A80" s="119" t="str">
        <f>A1</f>
        <v>ABC Company Limited</v>
      </c>
    </row>
    <row r="81" ht="12.75">
      <c r="A81" s="11" t="str">
        <f>A2</f>
        <v>Operating and capital expenditure</v>
      </c>
    </row>
    <row r="83" spans="1:7" ht="12.75">
      <c r="A83" s="11" t="str">
        <f>A7</f>
        <v>Research and development</v>
      </c>
      <c r="C83" s="121" t="str">
        <f>C56</f>
        <v>2008/09</v>
      </c>
      <c r="D83" s="121" t="str">
        <f>D56</f>
        <v>2009/10</v>
      </c>
      <c r="E83" s="121" t="str">
        <f>E56</f>
        <v>2010/11</v>
      </c>
      <c r="F83" s="121" t="str">
        <f>F56</f>
        <v>2011/12</v>
      </c>
      <c r="G83" s="121" t="str">
        <f>G56</f>
        <v>2012/13</v>
      </c>
    </row>
    <row r="84" spans="1:7" ht="12.75">
      <c r="A84" s="122" t="s">
        <v>77</v>
      </c>
      <c r="B84" s="63"/>
      <c r="C84" s="63"/>
      <c r="D84" s="63"/>
      <c r="E84" s="63"/>
      <c r="F84" s="63"/>
      <c r="G84" s="63"/>
    </row>
    <row r="88" spans="1:7" ht="12.75">
      <c r="A88" s="123"/>
      <c r="B88" s="63"/>
      <c r="C88" s="63"/>
      <c r="D88" s="63"/>
      <c r="E88" s="63"/>
      <c r="F88" s="63"/>
      <c r="G88" s="63"/>
    </row>
    <row r="89" spans="1:7" ht="12.75">
      <c r="A89" s="123"/>
      <c r="B89" s="63"/>
      <c r="C89" s="124"/>
      <c r="D89" s="124"/>
      <c r="E89" s="124"/>
      <c r="F89" s="124"/>
      <c r="G89" s="124"/>
    </row>
    <row r="90" spans="1:7" ht="12.75">
      <c r="A90" s="63" t="s">
        <v>54</v>
      </c>
      <c r="B90" s="63"/>
      <c r="C90" s="63">
        <f>SUM(C85:C89)</f>
        <v>0</v>
      </c>
      <c r="D90" s="63">
        <f>SUM(D85:D89)</f>
        <v>0</v>
      </c>
      <c r="E90" s="63">
        <f>SUM(E85:E89)</f>
        <v>0</v>
      </c>
      <c r="F90" s="63">
        <f>SUM(F85:F89)</f>
        <v>0</v>
      </c>
      <c r="G90" s="63">
        <f>SUM(G85:G89)</f>
        <v>0</v>
      </c>
    </row>
    <row r="91" spans="1:7" ht="12.75">
      <c r="A91" s="63"/>
      <c r="B91" s="63"/>
      <c r="C91" s="63"/>
      <c r="D91" s="63"/>
      <c r="E91" s="63"/>
      <c r="F91" s="63"/>
      <c r="G91" s="63"/>
    </row>
    <row r="92" spans="1:7" ht="12.75">
      <c r="A92" s="122" t="s">
        <v>87</v>
      </c>
      <c r="B92" s="63"/>
      <c r="C92" s="63"/>
      <c r="D92" s="63"/>
      <c r="E92" s="63"/>
      <c r="F92" s="63"/>
      <c r="G92" s="63"/>
    </row>
    <row r="93" spans="1:7" ht="12.75">
      <c r="A93" s="123"/>
      <c r="B93" s="63"/>
      <c r="C93" s="63"/>
      <c r="D93" s="63"/>
      <c r="E93" s="63"/>
      <c r="F93" s="63"/>
      <c r="G93" s="63"/>
    </row>
    <row r="94" spans="1:7" ht="12.75">
      <c r="A94" s="123"/>
      <c r="B94" s="63"/>
      <c r="C94" s="63"/>
      <c r="D94" s="63"/>
      <c r="E94" s="63"/>
      <c r="F94" s="63"/>
      <c r="G94" s="63"/>
    </row>
    <row r="95" spans="1:7" ht="12.75">
      <c r="A95" s="123"/>
      <c r="B95" s="63"/>
      <c r="C95" s="63"/>
      <c r="D95" s="63"/>
      <c r="E95" s="63"/>
      <c r="F95" s="63"/>
      <c r="G95" s="63"/>
    </row>
    <row r="96" spans="1:7" ht="12.75">
      <c r="A96" s="123"/>
      <c r="B96" s="63"/>
      <c r="C96" s="63"/>
      <c r="D96" s="63"/>
      <c r="E96" s="63"/>
      <c r="F96" s="63"/>
      <c r="G96" s="63"/>
    </row>
    <row r="97" spans="1:7" ht="12.75">
      <c r="A97" s="63"/>
      <c r="B97" s="63"/>
      <c r="C97" s="124"/>
      <c r="D97" s="124"/>
      <c r="E97" s="124"/>
      <c r="F97" s="124"/>
      <c r="G97" s="124"/>
    </row>
    <row r="98" spans="1:7" ht="12.75">
      <c r="A98" s="63" t="s">
        <v>54</v>
      </c>
      <c r="B98" s="63"/>
      <c r="C98" s="63">
        <f>SUM(C93:C97)</f>
        <v>0</v>
      </c>
      <c r="D98" s="63">
        <f>SUM(D93:D97)</f>
        <v>0</v>
      </c>
      <c r="E98" s="63">
        <f>SUM(E93:E97)</f>
        <v>0</v>
      </c>
      <c r="F98" s="63">
        <f>SUM(F93:F97)</f>
        <v>0</v>
      </c>
      <c r="G98" s="63">
        <f>SUM(G93:G97)</f>
        <v>0</v>
      </c>
    </row>
    <row r="99" spans="1:2" ht="15">
      <c r="A99" s="125" t="str">
        <f>A1</f>
        <v>ABC Company Limited</v>
      </c>
      <c r="B99" s="63"/>
    </row>
    <row r="100" spans="1:2" ht="15">
      <c r="A100" s="125" t="str">
        <f>A2</f>
        <v>Operating and capital expenditure</v>
      </c>
      <c r="B100" s="63"/>
    </row>
    <row r="101" spans="1:2" ht="15">
      <c r="A101" s="125"/>
      <c r="B101" s="63"/>
    </row>
    <row r="102" spans="1:7" ht="12.75">
      <c r="A102" s="126" t="str">
        <f>A8</f>
        <v>Staff</v>
      </c>
      <c r="B102" s="63"/>
      <c r="C102" s="82" t="str">
        <f>C4</f>
        <v>2008/09</v>
      </c>
      <c r="D102" s="82" t="str">
        <f>D4</f>
        <v>2009/10</v>
      </c>
      <c r="E102" s="82" t="str">
        <f>E4</f>
        <v>2010/11</v>
      </c>
      <c r="F102" s="82" t="str">
        <f>F4</f>
        <v>2011/12</v>
      </c>
      <c r="G102" s="82" t="str">
        <f>G4</f>
        <v>2012/13</v>
      </c>
    </row>
    <row r="103" spans="1:7" ht="12.75">
      <c r="A103" s="122" t="s">
        <v>77</v>
      </c>
      <c r="B103" s="63"/>
      <c r="C103" s="63"/>
      <c r="D103" s="63"/>
      <c r="E103" s="63"/>
      <c r="F103" s="63"/>
      <c r="G103" s="63"/>
    </row>
    <row r="107" spans="1:7" ht="12.75">
      <c r="A107" s="123"/>
      <c r="B107" s="63"/>
      <c r="C107" s="63"/>
      <c r="D107" s="63"/>
      <c r="E107" s="63"/>
      <c r="F107" s="63"/>
      <c r="G107" s="63"/>
    </row>
    <row r="108" spans="1:7" ht="12.75">
      <c r="A108" s="123"/>
      <c r="B108" s="63"/>
      <c r="C108" s="124"/>
      <c r="D108" s="124"/>
      <c r="E108" s="124"/>
      <c r="F108" s="124"/>
      <c r="G108" s="124"/>
    </row>
    <row r="109" spans="1:7" ht="12.75">
      <c r="A109" s="63" t="s">
        <v>54</v>
      </c>
      <c r="B109" s="63"/>
      <c r="C109" s="63">
        <f>SUM(C104:C108)</f>
        <v>0</v>
      </c>
      <c r="D109" s="63">
        <f>SUM(D104:D108)</f>
        <v>0</v>
      </c>
      <c r="E109" s="63">
        <f>SUM(E104:E108)</f>
        <v>0</v>
      </c>
      <c r="F109" s="63">
        <f>SUM(F104:F108)</f>
        <v>0</v>
      </c>
      <c r="G109" s="63">
        <f>SUM(G104:G108)</f>
        <v>0</v>
      </c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122" t="s">
        <v>87</v>
      </c>
      <c r="B111" s="63"/>
      <c r="C111" s="63"/>
      <c r="D111" s="63"/>
      <c r="E111" s="63"/>
      <c r="F111" s="63"/>
      <c r="G111" s="63"/>
    </row>
    <row r="112" spans="1:7" ht="12.75">
      <c r="A112" s="123"/>
      <c r="B112" s="63"/>
      <c r="C112" s="63"/>
      <c r="D112" s="63"/>
      <c r="E112" s="63"/>
      <c r="F112" s="63"/>
      <c r="G112" s="63"/>
    </row>
    <row r="113" spans="1:7" ht="12.75">
      <c r="A113" s="12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124"/>
      <c r="D114" s="124"/>
      <c r="E114" s="124"/>
      <c r="F114" s="124"/>
      <c r="G114" s="124"/>
    </row>
    <row r="115" spans="1:7" ht="12.75">
      <c r="A115" s="63" t="s">
        <v>54</v>
      </c>
      <c r="B115" s="63"/>
      <c r="C115" s="63">
        <f>SUM(C112:C114)</f>
        <v>0</v>
      </c>
      <c r="D115" s="63">
        <f>SUM(D112:D114)</f>
        <v>0</v>
      </c>
      <c r="E115" s="63">
        <f>SUM(E112:E114)</f>
        <v>0</v>
      </c>
      <c r="F115" s="63">
        <f>SUM(F112:F114)</f>
        <v>0</v>
      </c>
      <c r="G115" s="63">
        <f>SUM(G112:G114)</f>
        <v>0</v>
      </c>
    </row>
    <row r="116" spans="1:2" ht="15">
      <c r="A116" s="125" t="str">
        <f>A1</f>
        <v>ABC Company Limited</v>
      </c>
      <c r="B116" s="63"/>
    </row>
    <row r="117" spans="1:2" ht="15">
      <c r="A117" s="125" t="str">
        <f>A2</f>
        <v>Operating and capital expenditure</v>
      </c>
      <c r="B117" s="63"/>
    </row>
    <row r="118" spans="1:2" ht="15">
      <c r="A118" s="125"/>
      <c r="B118" s="63"/>
    </row>
    <row r="119" spans="1:7" ht="12.75">
      <c r="A119" s="126" t="str">
        <f>A9</f>
        <v>Overhead</v>
      </c>
      <c r="B119" s="63"/>
      <c r="C119" s="82" t="str">
        <f>C102</f>
        <v>2008/09</v>
      </c>
      <c r="D119" s="82" t="str">
        <f>D102</f>
        <v>2009/10</v>
      </c>
      <c r="E119" s="82" t="str">
        <f>E102</f>
        <v>2010/11</v>
      </c>
      <c r="F119" s="82" t="str">
        <f>F102</f>
        <v>2011/12</v>
      </c>
      <c r="G119" s="82" t="str">
        <f>G102</f>
        <v>2012/13</v>
      </c>
    </row>
    <row r="120" spans="1:7" ht="12.75">
      <c r="A120" s="122" t="s">
        <v>77</v>
      </c>
      <c r="B120" s="63"/>
      <c r="C120" s="63"/>
      <c r="D120" s="63"/>
      <c r="E120" s="63"/>
      <c r="F120" s="63"/>
      <c r="G120" s="63"/>
    </row>
    <row r="121" spans="1:2" ht="12.75">
      <c r="A121" s="123"/>
      <c r="B121" s="63"/>
    </row>
    <row r="122" spans="1:3" ht="12.75">
      <c r="A122" s="123"/>
      <c r="B122" s="63"/>
      <c r="C122" s="63"/>
    </row>
    <row r="123" spans="1:3" ht="12.75">
      <c r="A123" s="123"/>
      <c r="B123" s="63"/>
      <c r="C123" s="63"/>
    </row>
    <row r="124" spans="1:3" ht="12.75">
      <c r="A124" s="123"/>
      <c r="B124" s="63"/>
      <c r="C124" s="63"/>
    </row>
    <row r="125" spans="1:7" ht="12.75">
      <c r="A125" s="123"/>
      <c r="B125" s="63"/>
      <c r="C125" s="63"/>
      <c r="D125" s="63"/>
      <c r="E125" s="63"/>
      <c r="F125" s="63"/>
      <c r="G125" s="63"/>
    </row>
    <row r="126" spans="1:7" ht="12.75">
      <c r="A126" s="123"/>
      <c r="B126" s="63"/>
      <c r="C126" s="63"/>
      <c r="D126" s="63"/>
      <c r="E126" s="63"/>
      <c r="F126" s="63"/>
      <c r="G126" s="63"/>
    </row>
    <row r="127" spans="1:7" ht="12.75">
      <c r="A127" s="123"/>
      <c r="B127" s="63"/>
      <c r="C127" s="63"/>
      <c r="D127" s="63"/>
      <c r="E127" s="63"/>
      <c r="F127" s="63"/>
      <c r="G127" s="63"/>
    </row>
    <row r="128" spans="1:7" ht="12.75">
      <c r="A128" s="123"/>
      <c r="B128" s="63"/>
      <c r="C128" s="124"/>
      <c r="D128" s="124"/>
      <c r="E128" s="124"/>
      <c r="F128" s="124"/>
      <c r="G128" s="124"/>
    </row>
    <row r="129" spans="1:7" ht="12.75">
      <c r="A129" s="63" t="s">
        <v>54</v>
      </c>
      <c r="B129" s="63"/>
      <c r="C129" s="63">
        <f>SUM(C121:C128)</f>
        <v>0</v>
      </c>
      <c r="D129" s="63">
        <f>SUM(D121:D128)</f>
        <v>0</v>
      </c>
      <c r="E129" s="63">
        <f>SUM(E121:E128)</f>
        <v>0</v>
      </c>
      <c r="F129" s="63">
        <f>SUM(F121:F128)</f>
        <v>0</v>
      </c>
      <c r="G129" s="63">
        <f>SUM(G121:G128)</f>
        <v>0</v>
      </c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122" t="s">
        <v>87</v>
      </c>
      <c r="B131" s="63"/>
      <c r="C131" s="63"/>
      <c r="D131" s="63"/>
      <c r="E131" s="63"/>
      <c r="F131" s="63"/>
      <c r="G131" s="63"/>
    </row>
    <row r="132" spans="1:7" ht="12.75">
      <c r="A132" s="123"/>
      <c r="B132" s="63"/>
      <c r="C132" s="63"/>
      <c r="E132" s="63"/>
      <c r="F132" s="63"/>
      <c r="G132" s="63"/>
    </row>
    <row r="133" spans="1:7" ht="12.75">
      <c r="A133" s="123"/>
      <c r="B133" s="63"/>
      <c r="C133" s="63"/>
      <c r="D133" s="63"/>
      <c r="E133" s="63"/>
      <c r="F133" s="63"/>
      <c r="G133" s="63"/>
    </row>
    <row r="134" spans="1:7" ht="12.75">
      <c r="A134" s="123"/>
      <c r="B134" s="63"/>
      <c r="C134" s="63"/>
      <c r="D134" s="63"/>
      <c r="E134" s="63"/>
      <c r="F134" s="63"/>
      <c r="G134" s="63"/>
    </row>
    <row r="135" spans="1:7" ht="12.75">
      <c r="A135" s="123"/>
      <c r="B135" s="63"/>
      <c r="C135" s="63"/>
      <c r="D135" s="63"/>
      <c r="E135" s="63"/>
      <c r="F135" s="63"/>
      <c r="G135" s="63"/>
    </row>
    <row r="136" spans="1:7" ht="12.75">
      <c r="A136" s="123"/>
      <c r="B136" s="63"/>
      <c r="C136" s="63"/>
      <c r="D136" s="63"/>
      <c r="E136" s="63"/>
      <c r="F136" s="63"/>
      <c r="G136" s="63"/>
    </row>
    <row r="137" spans="1:7" ht="12.75">
      <c r="A137" s="12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124"/>
      <c r="D138" s="124"/>
      <c r="E138" s="124"/>
      <c r="F138" s="124"/>
      <c r="G138" s="124"/>
    </row>
    <row r="139" spans="1:7" ht="12.75">
      <c r="A139" s="63" t="s">
        <v>54</v>
      </c>
      <c r="B139" s="63"/>
      <c r="C139" s="63">
        <f>SUM(C132:C138)</f>
        <v>0</v>
      </c>
      <c r="D139" s="63">
        <f>SUM(D132:D138)</f>
        <v>0</v>
      </c>
      <c r="E139" s="63">
        <f>SUM(E132:E138)</f>
        <v>0</v>
      </c>
      <c r="F139" s="63">
        <f>SUM(F132:F138)</f>
        <v>0</v>
      </c>
      <c r="G139" s="63">
        <f>SUM(G132:G138)</f>
        <v>0</v>
      </c>
    </row>
    <row r="140" spans="1:2" ht="12.75">
      <c r="A140" s="126"/>
      <c r="B140" s="63"/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 scale="81"/>
  <headerFooter alignWithMargins="0">
    <oddFooter>&amp;L Confidential&amp;C&amp;A&amp;RPage &amp;P</oddFooter>
  </headerFooter>
  <rowBreaks count="5" manualBreakCount="5">
    <brk id="27" max="255" man="1"/>
    <brk id="53" max="255" man="1"/>
    <brk id="79" max="255" man="1"/>
    <brk id="98" max="255" man="1"/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206"/>
  <sheetViews>
    <sheetView workbookViewId="0" topLeftCell="A1">
      <selection activeCell="F33" sqref="F33"/>
    </sheetView>
  </sheetViews>
  <sheetFormatPr defaultColWidth="9.33203125" defaultRowHeight="12.75"/>
  <cols>
    <col min="1" max="16384" width="9.33203125" style="1" customWidth="1"/>
  </cols>
  <sheetData>
    <row r="1" ht="17.25">
      <c r="A1" s="2" t="str">
        <f>'Summary financial'!A1</f>
        <v>ABC Company Limited</v>
      </c>
    </row>
    <row r="2" ht="15">
      <c r="A2" s="119" t="s">
        <v>88</v>
      </c>
    </row>
    <row r="3" ht="15">
      <c r="A3" s="119" t="s">
        <v>89</v>
      </c>
    </row>
    <row r="52" ht="17.25">
      <c r="A52" s="2" t="str">
        <f>A1</f>
        <v>ABC Company Limited</v>
      </c>
    </row>
    <row r="53" ht="15">
      <c r="A53" s="119" t="str">
        <f>A2</f>
        <v>Graphical summary</v>
      </c>
    </row>
    <row r="54" ht="15">
      <c r="A54" s="119" t="s">
        <v>90</v>
      </c>
    </row>
    <row r="104" ht="17.25">
      <c r="A104" s="2" t="str">
        <f>A1</f>
        <v>ABC Company Limited</v>
      </c>
    </row>
    <row r="105" ht="15">
      <c r="A105" s="119" t="str">
        <f>A2</f>
        <v>Graphical summary</v>
      </c>
    </row>
    <row r="152" ht="17.25">
      <c r="A152" s="2" t="str">
        <f>A1</f>
        <v>ABC Company Limited</v>
      </c>
    </row>
    <row r="153" ht="15">
      <c r="A153" s="119" t="s">
        <v>91</v>
      </c>
    </row>
    <row r="205" ht="17.25">
      <c r="A205" s="2" t="str">
        <f>A1</f>
        <v>ABC Company Limited</v>
      </c>
    </row>
    <row r="206" ht="15">
      <c r="A206" s="119" t="str">
        <f>A2</f>
        <v>Graphical summary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5" manualBreakCount="5">
    <brk id="51" max="255" man="1"/>
    <brk id="103" max="255" man="1"/>
    <brk id="151" max="255" man="1"/>
    <brk id="204" max="255" man="1"/>
    <brk id="2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M193"/>
  <sheetViews>
    <sheetView workbookViewId="0" topLeftCell="A98">
      <selection activeCell="E122" sqref="E122"/>
    </sheetView>
  </sheetViews>
  <sheetFormatPr defaultColWidth="9.33203125" defaultRowHeight="12.75"/>
  <cols>
    <col min="1" max="1" width="27.5" style="127" customWidth="1"/>
    <col min="2" max="2" width="6.16015625" style="127" customWidth="1"/>
    <col min="3" max="3" width="18.33203125" style="127" customWidth="1"/>
    <col min="4" max="6" width="14.83203125" style="127" customWidth="1"/>
    <col min="7" max="7" width="17.5" style="127" customWidth="1"/>
    <col min="8" max="8" width="15.33203125" style="127" customWidth="1"/>
    <col min="9" max="18" width="11.83203125" style="127" customWidth="1"/>
    <col min="19" max="20" width="9.83203125" style="127" customWidth="1"/>
    <col min="21" max="22" width="11.83203125" style="127" customWidth="1"/>
    <col min="23" max="16384" width="8.83203125" style="127" customWidth="1"/>
  </cols>
  <sheetData>
    <row r="1" spans="1:13" s="79" customFormat="1" ht="17.25">
      <c r="A1" s="89" t="str">
        <f>Assumptions!A1</f>
        <v>ABC Company Limited</v>
      </c>
      <c r="B1" s="89"/>
      <c r="H1" s="78"/>
      <c r="I1" s="78"/>
      <c r="J1" s="78"/>
      <c r="K1" s="78"/>
      <c r="L1" s="78"/>
      <c r="M1" s="78"/>
    </row>
    <row r="2" spans="1:13" s="79" customFormat="1" ht="15">
      <c r="A2" s="92" t="s">
        <v>92</v>
      </c>
      <c r="B2" s="92"/>
      <c r="C2" s="128" t="str">
        <f>Assumptions!C36</f>
        <v>2008/09</v>
      </c>
      <c r="D2" s="128" t="str">
        <f>Assumptions!D36</f>
        <v>2009/10</v>
      </c>
      <c r="E2" s="128" t="str">
        <f>Assumptions!E36</f>
        <v>2010/11</v>
      </c>
      <c r="F2" s="128" t="str">
        <f>Assumptions!F36</f>
        <v>2011/12</v>
      </c>
      <c r="G2" s="128" t="str">
        <f>Assumptions!G36</f>
        <v>2012/13</v>
      </c>
      <c r="H2" s="78"/>
      <c r="I2" s="78"/>
      <c r="J2" s="78"/>
      <c r="K2" s="78"/>
      <c r="L2" s="78"/>
      <c r="M2" s="78"/>
    </row>
    <row r="3" spans="1:13" s="18" customFormat="1" ht="10.5">
      <c r="A3" s="93"/>
      <c r="B3" s="93"/>
      <c r="H3" s="73"/>
      <c r="I3" s="73"/>
      <c r="J3" s="73"/>
      <c r="K3" s="73"/>
      <c r="L3" s="73"/>
      <c r="M3" s="73"/>
    </row>
    <row r="4" spans="1:13" s="18" customFormat="1" ht="10.5">
      <c r="A4" s="93" t="s">
        <v>93</v>
      </c>
      <c r="B4" s="93"/>
      <c r="H4" s="73"/>
      <c r="I4" s="73"/>
      <c r="J4" s="73"/>
      <c r="K4" s="73"/>
      <c r="L4" s="73"/>
      <c r="M4" s="73"/>
    </row>
    <row r="5" spans="1:13" s="18" customFormat="1" ht="10.5">
      <c r="A5" s="93" t="s">
        <v>94</v>
      </c>
      <c r="B5" s="93"/>
      <c r="H5" s="73"/>
      <c r="I5" s="73"/>
      <c r="J5" s="73"/>
      <c r="K5" s="73"/>
      <c r="L5" s="73"/>
      <c r="M5" s="73"/>
    </row>
    <row r="6" spans="1:13" s="18" customFormat="1" ht="10.5">
      <c r="A6" s="13" t="str">
        <f>Assumptions!A39</f>
        <v>Product 1</v>
      </c>
      <c r="C6" s="129">
        <f>'Revenue 1'!C31</f>
        <v>15</v>
      </c>
      <c r="D6" s="129">
        <f>'Revenue 1'!D31</f>
        <v>40</v>
      </c>
      <c r="E6" s="129">
        <f>'Revenue 1'!E31</f>
        <v>95</v>
      </c>
      <c r="F6" s="129">
        <f>'Revenue 1'!F31</f>
        <v>160</v>
      </c>
      <c r="G6" s="129">
        <f>'Revenue 1'!G31</f>
        <v>235</v>
      </c>
      <c r="H6" s="73"/>
      <c r="I6" s="73"/>
      <c r="J6" s="73"/>
      <c r="K6" s="73"/>
      <c r="L6" s="73"/>
      <c r="M6" s="73"/>
    </row>
    <row r="7" spans="1:13" s="18" customFormat="1" ht="10.5">
      <c r="A7" s="13" t="str">
        <f>Assumptions!A40</f>
        <v>Product 2</v>
      </c>
      <c r="C7" s="129">
        <f>'Revenue 2'!C31</f>
        <v>4</v>
      </c>
      <c r="D7" s="129">
        <f>'Revenue 2'!D31</f>
        <v>20</v>
      </c>
      <c r="E7" s="129">
        <f>'Revenue 2'!E31</f>
        <v>19</v>
      </c>
      <c r="F7" s="129">
        <f>'Revenue 2'!F31</f>
        <v>19</v>
      </c>
      <c r="G7" s="129">
        <f>'Revenue 2'!G31</f>
        <v>19</v>
      </c>
      <c r="H7" s="73"/>
      <c r="I7" s="73"/>
      <c r="J7" s="73"/>
      <c r="K7" s="73"/>
      <c r="L7" s="73"/>
      <c r="M7" s="73"/>
    </row>
    <row r="8" spans="1:13" s="18" customFormat="1" ht="10.5">
      <c r="A8" s="13" t="str">
        <f>Assumptions!A41</f>
        <v>Product 3</v>
      </c>
      <c r="C8" s="129">
        <f>'Revenue 3'!C31</f>
        <v>35</v>
      </c>
      <c r="D8" s="129">
        <f>'Revenue 3'!D31</f>
        <v>35</v>
      </c>
      <c r="E8" s="129">
        <f>'Revenue 3'!E31</f>
        <v>45</v>
      </c>
      <c r="F8" s="129">
        <f>'Revenue 3'!F31</f>
        <v>55</v>
      </c>
      <c r="G8" s="129">
        <f>'Revenue 3'!G31</f>
        <v>65</v>
      </c>
      <c r="H8" s="73"/>
      <c r="I8" s="73"/>
      <c r="J8" s="73"/>
      <c r="K8" s="73"/>
      <c r="L8" s="73"/>
      <c r="M8" s="73"/>
    </row>
    <row r="9" spans="1:13" s="18" customFormat="1" ht="10.5">
      <c r="A9" s="13" t="str">
        <f>Assumptions!A42</f>
        <v>Service 1</v>
      </c>
      <c r="C9" s="129">
        <f>'Revenue 4'!C31</f>
        <v>20</v>
      </c>
      <c r="D9" s="129">
        <f>'Revenue 4'!D31</f>
        <v>20</v>
      </c>
      <c r="E9" s="129">
        <f>'Revenue 4'!E31</f>
        <v>20</v>
      </c>
      <c r="F9" s="129">
        <f>'Revenue 4'!F31</f>
        <v>235</v>
      </c>
      <c r="G9" s="129">
        <f>'Revenue 4'!G31</f>
        <v>510</v>
      </c>
      <c r="H9" s="73"/>
      <c r="I9" s="73"/>
      <c r="J9" s="73"/>
      <c r="K9" s="73"/>
      <c r="L9" s="73"/>
      <c r="M9" s="73"/>
    </row>
    <row r="10" spans="1:13" s="18" customFormat="1" ht="10.5">
      <c r="A10" s="13" t="str">
        <f>Assumptions!A43</f>
        <v>Service 2</v>
      </c>
      <c r="C10" s="130">
        <f>'Revenue 5'!C31</f>
        <v>15</v>
      </c>
      <c r="D10" s="130">
        <f>'Revenue 5'!D31</f>
        <v>15</v>
      </c>
      <c r="E10" s="130">
        <f>'Revenue 5'!E31</f>
        <v>15</v>
      </c>
      <c r="F10" s="130">
        <f>'Revenue 5'!F31</f>
        <v>15</v>
      </c>
      <c r="G10" s="130">
        <f>'Revenue 5'!G31</f>
        <v>15</v>
      </c>
      <c r="H10" s="73"/>
      <c r="I10" s="73"/>
      <c r="J10" s="73"/>
      <c r="K10" s="73"/>
      <c r="L10" s="73"/>
      <c r="M10" s="73"/>
    </row>
    <row r="11" spans="1:13" s="18" customFormat="1" ht="10.5">
      <c r="A11" s="131"/>
      <c r="C11" s="129">
        <f>SUM(C6:C10)</f>
        <v>89</v>
      </c>
      <c r="D11" s="129">
        <f>SUM(D6:D10)</f>
        <v>130</v>
      </c>
      <c r="E11" s="129">
        <f>SUM(E6:E10)</f>
        <v>194</v>
      </c>
      <c r="F11" s="129">
        <f>SUM(F6:F10)</f>
        <v>484</v>
      </c>
      <c r="G11" s="129">
        <f>SUM(G6:G10)</f>
        <v>844</v>
      </c>
      <c r="H11" s="73"/>
      <c r="I11" s="73"/>
      <c r="J11" s="73"/>
      <c r="K11" s="73"/>
      <c r="L11" s="73"/>
      <c r="M11" s="73"/>
    </row>
    <row r="12" spans="1:13" s="18" customFormat="1" ht="10.5">
      <c r="A12" s="93"/>
      <c r="B12" s="93"/>
      <c r="H12" s="73"/>
      <c r="I12" s="73"/>
      <c r="J12" s="73"/>
      <c r="K12" s="73"/>
      <c r="L12" s="73"/>
      <c r="M12" s="73"/>
    </row>
    <row r="13" spans="1:13" s="18" customFormat="1" ht="10.5">
      <c r="A13" s="93" t="s">
        <v>95</v>
      </c>
      <c r="B13" s="93"/>
      <c r="C13" s="132"/>
      <c r="D13" s="132"/>
      <c r="E13" s="132"/>
      <c r="F13" s="132"/>
      <c r="G13" s="132"/>
      <c r="H13" s="73"/>
      <c r="I13" s="73"/>
      <c r="J13" s="73"/>
      <c r="K13" s="73"/>
      <c r="L13" s="73"/>
      <c r="M13" s="73"/>
    </row>
    <row r="14" spans="1:13" s="18" customFormat="1" ht="10.5">
      <c r="A14" s="13" t="str">
        <f>A6</f>
        <v>Product 1</v>
      </c>
      <c r="C14" s="129">
        <f>'Revenue 1'!C38</f>
        <v>0</v>
      </c>
      <c r="D14" s="129">
        <f>'Revenue 1'!D38</f>
        <v>0</v>
      </c>
      <c r="E14" s="129">
        <f>'Revenue 1'!E38</f>
        <v>0</v>
      </c>
      <c r="F14" s="129">
        <f>'Revenue 1'!F38</f>
        <v>0</v>
      </c>
      <c r="G14" s="129">
        <f>'Revenue 1'!G38</f>
        <v>0</v>
      </c>
      <c r="H14" s="73"/>
      <c r="I14" s="73"/>
      <c r="J14" s="73"/>
      <c r="K14" s="73"/>
      <c r="L14" s="73"/>
      <c r="M14" s="73"/>
    </row>
    <row r="15" spans="1:13" s="18" customFormat="1" ht="10.5">
      <c r="A15" s="13" t="str">
        <f>A7</f>
        <v>Product 2</v>
      </c>
      <c r="C15" s="129">
        <f>'Revenue 2'!C38</f>
        <v>12</v>
      </c>
      <c r="D15" s="129">
        <f>'Revenue 2'!D38</f>
        <v>72</v>
      </c>
      <c r="E15" s="129">
        <f>'Revenue 2'!E38</f>
        <v>131</v>
      </c>
      <c r="F15" s="129">
        <f>'Revenue 2'!F38</f>
        <v>190</v>
      </c>
      <c r="G15" s="129">
        <f>'Revenue 2'!G38</f>
        <v>249</v>
      </c>
      <c r="H15" s="73"/>
      <c r="I15" s="73"/>
      <c r="J15" s="73"/>
      <c r="K15" s="73"/>
      <c r="L15" s="73"/>
      <c r="M15" s="73"/>
    </row>
    <row r="16" spans="1:13" s="18" customFormat="1" ht="10.5">
      <c r="A16" s="13" t="str">
        <f>A8</f>
        <v>Product 3</v>
      </c>
      <c r="C16" s="129">
        <f>'Revenue 3'!C38</f>
        <v>4</v>
      </c>
      <c r="D16" s="129">
        <f>'Revenue 3'!D38</f>
        <v>8</v>
      </c>
      <c r="E16" s="129">
        <f>'Revenue 3'!E38</f>
        <v>11</v>
      </c>
      <c r="F16" s="129">
        <f>'Revenue 3'!F38</f>
        <v>15</v>
      </c>
      <c r="G16" s="129">
        <f>'Revenue 3'!G38</f>
        <v>19</v>
      </c>
      <c r="H16" s="73"/>
      <c r="I16" s="73"/>
      <c r="J16" s="73"/>
      <c r="K16" s="73"/>
      <c r="L16" s="73"/>
      <c r="M16" s="73"/>
    </row>
    <row r="17" spans="1:13" s="18" customFormat="1" ht="10.5">
      <c r="A17" s="13" t="str">
        <f>A9</f>
        <v>Service 1</v>
      </c>
      <c r="C17" s="129">
        <f>'Revenue 4'!C38</f>
        <v>4</v>
      </c>
      <c r="D17" s="129">
        <f>'Revenue 4'!D38</f>
        <v>8</v>
      </c>
      <c r="E17" s="129">
        <f>'Revenue 4'!E38</f>
        <v>12</v>
      </c>
      <c r="F17" s="129">
        <f>'Revenue 4'!F38</f>
        <v>59</v>
      </c>
      <c r="G17" s="129">
        <f>'Revenue 4'!G38</f>
        <v>161</v>
      </c>
      <c r="H17" s="73"/>
      <c r="I17" s="73"/>
      <c r="J17" s="73"/>
      <c r="K17" s="73"/>
      <c r="L17" s="73"/>
      <c r="M17" s="73"/>
    </row>
    <row r="18" spans="1:13" s="18" customFormat="1" ht="10.5">
      <c r="A18" s="13" t="str">
        <f>A10</f>
        <v>Service 2</v>
      </c>
      <c r="C18" s="130">
        <f>'Revenue 5'!C38</f>
        <v>3</v>
      </c>
      <c r="D18" s="130">
        <f>'Revenue 5'!D38</f>
        <v>6</v>
      </c>
      <c r="E18" s="130">
        <f>'Revenue 5'!E38</f>
        <v>9</v>
      </c>
      <c r="F18" s="130">
        <f>'Revenue 5'!F38</f>
        <v>12</v>
      </c>
      <c r="G18" s="130">
        <f>'Revenue 5'!G38</f>
        <v>15</v>
      </c>
      <c r="H18" s="73"/>
      <c r="I18" s="73"/>
      <c r="J18" s="73"/>
      <c r="K18" s="73"/>
      <c r="L18" s="73"/>
      <c r="M18" s="73"/>
    </row>
    <row r="19" spans="1:13" s="18" customFormat="1" ht="10.5">
      <c r="A19" s="131"/>
      <c r="C19" s="129">
        <f>SUM(C14:C18)</f>
        <v>23</v>
      </c>
      <c r="D19" s="129">
        <f>SUM(D14:D18)</f>
        <v>94</v>
      </c>
      <c r="E19" s="129">
        <f>SUM(E14:E18)</f>
        <v>163</v>
      </c>
      <c r="F19" s="129">
        <f>SUM(F14:F18)</f>
        <v>276</v>
      </c>
      <c r="G19" s="129">
        <f>SUM(G14:G18)</f>
        <v>444</v>
      </c>
      <c r="H19" s="73"/>
      <c r="I19" s="73"/>
      <c r="J19" s="73"/>
      <c r="K19" s="73"/>
      <c r="L19" s="73"/>
      <c r="M19" s="73"/>
    </row>
    <row r="20" spans="1:13" s="18" customFormat="1" ht="10.5">
      <c r="A20" s="93"/>
      <c r="B20" s="93"/>
      <c r="H20" s="73"/>
      <c r="I20" s="73"/>
      <c r="J20" s="73"/>
      <c r="K20" s="73"/>
      <c r="L20" s="73"/>
      <c r="M20" s="73"/>
    </row>
    <row r="21" spans="1:13" s="18" customFormat="1" ht="10.5">
      <c r="A21" s="93" t="s">
        <v>96</v>
      </c>
      <c r="B21" s="93"/>
      <c r="C21" s="132" t="str">
        <f>C2</f>
        <v>2008/09</v>
      </c>
      <c r="D21" s="132" t="str">
        <f>D2</f>
        <v>2009/10</v>
      </c>
      <c r="E21" s="132" t="str">
        <f>E2</f>
        <v>2010/11</v>
      </c>
      <c r="F21" s="132" t="str">
        <f>F2</f>
        <v>2011/12</v>
      </c>
      <c r="G21" s="132" t="str">
        <f>G2</f>
        <v>2012/13</v>
      </c>
      <c r="H21" s="73"/>
      <c r="I21" s="73"/>
      <c r="J21" s="73"/>
      <c r="K21" s="73"/>
      <c r="L21" s="73"/>
      <c r="M21" s="73"/>
    </row>
    <row r="22" spans="1:13" s="18" customFormat="1" ht="10.5">
      <c r="A22" s="18" t="str">
        <f>A6</f>
        <v>Product 1</v>
      </c>
      <c r="C22" s="129">
        <f>'Revenue 1'!C10</f>
        <v>15</v>
      </c>
      <c r="D22" s="129">
        <f>'Revenue 1'!D10</f>
        <v>40</v>
      </c>
      <c r="E22" s="129">
        <f>'Revenue 1'!E10</f>
        <v>95</v>
      </c>
      <c r="F22" s="129">
        <f>'Revenue 1'!F10</f>
        <v>160</v>
      </c>
      <c r="G22" s="129">
        <f>'Revenue 1'!G10</f>
        <v>235</v>
      </c>
      <c r="H22" s="73"/>
      <c r="I22" s="73"/>
      <c r="J22" s="73"/>
      <c r="K22" s="73"/>
      <c r="L22" s="73"/>
      <c r="M22" s="73"/>
    </row>
    <row r="23" spans="1:13" s="18" customFormat="1" ht="10.5">
      <c r="A23" s="18" t="str">
        <f>A7</f>
        <v>Product 2</v>
      </c>
      <c r="C23" s="129">
        <f>'Revenue 2'!C10</f>
        <v>16</v>
      </c>
      <c r="D23" s="129">
        <f>'Revenue 2'!D10</f>
        <v>92</v>
      </c>
      <c r="E23" s="129">
        <f>'Revenue 2'!E10</f>
        <v>150</v>
      </c>
      <c r="F23" s="129">
        <f>'Revenue 2'!F10</f>
        <v>209</v>
      </c>
      <c r="G23" s="129">
        <f>'Revenue 2'!G10</f>
        <v>268</v>
      </c>
      <c r="H23" s="73"/>
      <c r="I23" s="73"/>
      <c r="J23" s="73"/>
      <c r="K23" s="73"/>
      <c r="L23" s="73"/>
      <c r="M23" s="73"/>
    </row>
    <row r="24" spans="1:13" s="18" customFormat="1" ht="10.5">
      <c r="A24" s="18" t="str">
        <f>A8</f>
        <v>Product 3</v>
      </c>
      <c r="C24" s="129">
        <f>'Revenue 3'!C10</f>
        <v>39</v>
      </c>
      <c r="D24" s="129">
        <f>'Revenue 3'!D10</f>
        <v>43</v>
      </c>
      <c r="E24" s="129">
        <f>'Revenue 3'!E10</f>
        <v>56</v>
      </c>
      <c r="F24" s="129">
        <f>'Revenue 3'!F10</f>
        <v>70</v>
      </c>
      <c r="G24" s="129">
        <f>'Revenue 3'!G10</f>
        <v>84</v>
      </c>
      <c r="H24" s="73"/>
      <c r="I24" s="73"/>
      <c r="J24" s="73"/>
      <c r="K24" s="73"/>
      <c r="L24" s="73"/>
      <c r="M24" s="73"/>
    </row>
    <row r="25" spans="1:13" s="18" customFormat="1" ht="10.5">
      <c r="A25" s="18" t="str">
        <f>A9</f>
        <v>Service 1</v>
      </c>
      <c r="C25" s="129">
        <f>'Revenue 4'!C10</f>
        <v>24</v>
      </c>
      <c r="D25" s="129">
        <f>'Revenue 4'!D10</f>
        <v>28</v>
      </c>
      <c r="E25" s="129">
        <f>'Revenue 4'!E10</f>
        <v>32</v>
      </c>
      <c r="F25" s="129">
        <f>'Revenue 4'!F10</f>
        <v>294</v>
      </c>
      <c r="G25" s="129">
        <f>'Revenue 4'!G10</f>
        <v>671</v>
      </c>
      <c r="H25" s="73"/>
      <c r="I25" s="73"/>
      <c r="J25" s="73"/>
      <c r="K25" s="73"/>
      <c r="L25" s="73"/>
      <c r="M25" s="73"/>
    </row>
    <row r="26" spans="1:13" s="18" customFormat="1" ht="10.5">
      <c r="A26" s="18" t="str">
        <f>A10</f>
        <v>Service 2</v>
      </c>
      <c r="C26" s="130">
        <f>'Revenue 5'!C10</f>
        <v>18</v>
      </c>
      <c r="D26" s="130">
        <f>'Revenue 5'!D10</f>
        <v>21</v>
      </c>
      <c r="E26" s="130">
        <f>'Revenue 5'!E10</f>
        <v>24</v>
      </c>
      <c r="F26" s="130">
        <f>'Revenue 5'!F10</f>
        <v>27</v>
      </c>
      <c r="G26" s="130">
        <f>'Revenue 5'!G10</f>
        <v>30</v>
      </c>
      <c r="H26" s="73"/>
      <c r="I26" s="73"/>
      <c r="J26" s="73"/>
      <c r="K26" s="73"/>
      <c r="L26" s="73"/>
      <c r="M26" s="73"/>
    </row>
    <row r="27" spans="1:13" s="17" customFormat="1" ht="10.5">
      <c r="A27" s="132" t="s">
        <v>96</v>
      </c>
      <c r="C27" s="133">
        <f>SUM(C22:C26)</f>
        <v>112</v>
      </c>
      <c r="D27" s="133">
        <f>SUM(D22:D26)</f>
        <v>224</v>
      </c>
      <c r="E27" s="133">
        <f>SUM(E22:E26)</f>
        <v>357</v>
      </c>
      <c r="F27" s="133">
        <f>SUM(F22:F26)</f>
        <v>760</v>
      </c>
      <c r="G27" s="133">
        <f>SUM(G22:G26)</f>
        <v>1288</v>
      </c>
      <c r="H27" s="134"/>
      <c r="I27" s="135"/>
      <c r="J27" s="135"/>
      <c r="K27" s="135"/>
      <c r="L27" s="135"/>
      <c r="M27" s="135"/>
    </row>
    <row r="28" spans="1:13" s="18" customFormat="1" ht="10.5">
      <c r="A28" s="131"/>
      <c r="C28" s="129"/>
      <c r="D28" s="129"/>
      <c r="E28" s="129"/>
      <c r="F28" s="129"/>
      <c r="G28" s="129"/>
      <c r="H28" s="73"/>
      <c r="I28" s="73"/>
      <c r="J28" s="73"/>
      <c r="K28" s="73"/>
      <c r="L28" s="73"/>
      <c r="M28" s="73"/>
    </row>
    <row r="29" spans="1:13" s="17" customFormat="1" ht="10.5">
      <c r="A29" s="93" t="s">
        <v>97</v>
      </c>
      <c r="C29" s="36"/>
      <c r="D29" s="36"/>
      <c r="E29" s="36"/>
      <c r="F29" s="36"/>
      <c r="G29" s="36"/>
      <c r="H29" s="135"/>
      <c r="I29" s="135"/>
      <c r="J29" s="135"/>
      <c r="K29" s="135"/>
      <c r="L29" s="135"/>
      <c r="M29" s="135"/>
    </row>
    <row r="30" spans="1:13" s="17" customFormat="1" ht="10.5">
      <c r="A30" s="93" t="s">
        <v>36</v>
      </c>
      <c r="C30" s="133"/>
      <c r="D30" s="133"/>
      <c r="E30" s="133"/>
      <c r="F30" s="133"/>
      <c r="G30" s="133"/>
      <c r="H30" s="135"/>
      <c r="I30" s="135"/>
      <c r="J30" s="135"/>
      <c r="K30" s="135"/>
      <c r="L30" s="135"/>
      <c r="M30" s="135"/>
    </row>
    <row r="31" spans="1:13" s="17" customFormat="1" ht="10.5">
      <c r="A31" s="13" t="str">
        <f>A6</f>
        <v>Product 1</v>
      </c>
      <c r="C31" s="129">
        <f>'Revenue 1'!C45</f>
        <v>3</v>
      </c>
      <c r="D31" s="129">
        <f>'Revenue 1'!D45</f>
        <v>8</v>
      </c>
      <c r="E31" s="129">
        <f>'Revenue 1'!E45</f>
        <v>19</v>
      </c>
      <c r="F31" s="129">
        <f>'Revenue 1'!F45</f>
        <v>32</v>
      </c>
      <c r="G31" s="129">
        <f>'Revenue 1'!G45</f>
        <v>47</v>
      </c>
      <c r="H31" s="135"/>
      <c r="I31" s="135"/>
      <c r="J31" s="135"/>
      <c r="K31" s="135"/>
      <c r="L31" s="135"/>
      <c r="M31" s="135"/>
    </row>
    <row r="32" spans="1:13" s="17" customFormat="1" ht="10.5">
      <c r="A32" s="13" t="str">
        <f>A7</f>
        <v>Product 2</v>
      </c>
      <c r="C32" s="129">
        <f>'Revenue 2'!C31</f>
        <v>4</v>
      </c>
      <c r="D32" s="129">
        <f>'Revenue 2'!D31</f>
        <v>20</v>
      </c>
      <c r="E32" s="129">
        <f>'Revenue 2'!E31</f>
        <v>19</v>
      </c>
      <c r="F32" s="129">
        <f>'Revenue 2'!F31</f>
        <v>19</v>
      </c>
      <c r="G32" s="129">
        <f>'Revenue 2'!G31</f>
        <v>19</v>
      </c>
      <c r="H32" s="135"/>
      <c r="I32" s="135"/>
      <c r="J32" s="135"/>
      <c r="K32" s="135"/>
      <c r="L32" s="135"/>
      <c r="M32" s="135"/>
    </row>
    <row r="33" spans="1:13" s="17" customFormat="1" ht="10.5">
      <c r="A33" s="13" t="str">
        <f>A8</f>
        <v>Product 3</v>
      </c>
      <c r="C33" s="129">
        <f>'Revenue 3'!C45</f>
        <v>7</v>
      </c>
      <c r="D33" s="129">
        <f>'Revenue 3'!D45</f>
        <v>7</v>
      </c>
      <c r="E33" s="129">
        <f>'Revenue 3'!E45</f>
        <v>9</v>
      </c>
      <c r="F33" s="129">
        <f>'Revenue 3'!F45</f>
        <v>11</v>
      </c>
      <c r="G33" s="129">
        <f>'Revenue 3'!G45</f>
        <v>13</v>
      </c>
      <c r="H33" s="135"/>
      <c r="I33" s="135"/>
      <c r="J33" s="135"/>
      <c r="K33" s="135"/>
      <c r="L33" s="135"/>
      <c r="M33" s="135"/>
    </row>
    <row r="34" spans="1:13" s="17" customFormat="1" ht="10.5">
      <c r="A34" s="13" t="str">
        <f>A9</f>
        <v>Service 1</v>
      </c>
      <c r="C34" s="129">
        <f>'Revenue 4'!C45</f>
        <v>16.5</v>
      </c>
      <c r="D34" s="129">
        <f>'Revenue 4'!D45</f>
        <v>16.5</v>
      </c>
      <c r="E34" s="129">
        <f>'Revenue 4'!E45</f>
        <v>16.5</v>
      </c>
      <c r="F34" s="129">
        <f>'Revenue 4'!F45</f>
        <v>210</v>
      </c>
      <c r="G34" s="129">
        <f>'Revenue 4'!G45</f>
        <v>457.5</v>
      </c>
      <c r="H34" s="135"/>
      <c r="I34" s="135"/>
      <c r="J34" s="135"/>
      <c r="K34" s="135"/>
      <c r="L34" s="135"/>
      <c r="M34" s="135"/>
    </row>
    <row r="35" spans="1:13" s="17" customFormat="1" ht="10.5">
      <c r="A35" s="13" t="str">
        <f>A10</f>
        <v>Service 2</v>
      </c>
      <c r="C35" s="130">
        <f>'Revenue 5'!C45</f>
        <v>3</v>
      </c>
      <c r="D35" s="130">
        <f>'Revenue 5'!D45</f>
        <v>3</v>
      </c>
      <c r="E35" s="130">
        <f>'Revenue 5'!E45</f>
        <v>3</v>
      </c>
      <c r="F35" s="130">
        <f>'Revenue 5'!F45</f>
        <v>3</v>
      </c>
      <c r="G35" s="130">
        <f>'Revenue 5'!G45</f>
        <v>3</v>
      </c>
      <c r="H35" s="135"/>
      <c r="I35" s="135"/>
      <c r="J35" s="135"/>
      <c r="K35" s="135"/>
      <c r="L35" s="135"/>
      <c r="M35" s="135"/>
    </row>
    <row r="36" spans="1:13" s="18" customFormat="1" ht="10.5">
      <c r="A36" s="13"/>
      <c r="B36" s="13"/>
      <c r="C36" s="129">
        <f>SUM(C31:C35)</f>
        <v>33.5</v>
      </c>
      <c r="D36" s="129">
        <f>SUM(D31:D35)</f>
        <v>54.5</v>
      </c>
      <c r="E36" s="129">
        <f>SUM(E31:E35)</f>
        <v>66.5</v>
      </c>
      <c r="F36" s="129">
        <f>SUM(F31:F35)</f>
        <v>275</v>
      </c>
      <c r="G36" s="129">
        <f>SUM(G31:G35)</f>
        <v>539.5</v>
      </c>
      <c r="H36" s="73"/>
      <c r="I36" s="73"/>
      <c r="J36" s="73"/>
      <c r="K36" s="73"/>
      <c r="L36" s="73"/>
      <c r="M36" s="73"/>
    </row>
    <row r="37" spans="1:13" s="17" customFormat="1" ht="10.5">
      <c r="A37" s="93" t="s">
        <v>98</v>
      </c>
      <c r="C37" s="133"/>
      <c r="D37" s="133"/>
      <c r="E37" s="133"/>
      <c r="F37" s="133"/>
      <c r="G37" s="133"/>
      <c r="H37" s="135"/>
      <c r="I37" s="135"/>
      <c r="J37" s="135"/>
      <c r="K37" s="135"/>
      <c r="L37" s="135"/>
      <c r="M37" s="135"/>
    </row>
    <row r="38" spans="1:13" s="17" customFormat="1" ht="10.5">
      <c r="A38" s="13" t="str">
        <f>A14</f>
        <v>Product 1</v>
      </c>
      <c r="C38" s="129">
        <f>'Revenue 1'!C52</f>
        <v>0</v>
      </c>
      <c r="D38" s="129">
        <f>'Revenue 1'!D52</f>
        <v>0</v>
      </c>
      <c r="E38" s="129">
        <f>'Revenue 1'!E52</f>
        <v>0</v>
      </c>
      <c r="F38" s="129">
        <f>'Revenue 1'!F52</f>
        <v>0</v>
      </c>
      <c r="G38" s="129">
        <f>'Revenue 1'!G52</f>
        <v>0</v>
      </c>
      <c r="H38" s="135"/>
      <c r="I38" s="135"/>
      <c r="J38" s="135"/>
      <c r="K38" s="135"/>
      <c r="L38" s="135"/>
      <c r="M38" s="135"/>
    </row>
    <row r="39" spans="1:13" s="17" customFormat="1" ht="10.5">
      <c r="A39" s="13" t="str">
        <f>A15</f>
        <v>Product 2</v>
      </c>
      <c r="C39" s="129">
        <f>'Revenue 2'!C38</f>
        <v>12</v>
      </c>
      <c r="D39" s="129">
        <f>'Revenue 2'!D38</f>
        <v>72</v>
      </c>
      <c r="E39" s="129">
        <f>'Revenue 2'!E38</f>
        <v>131</v>
      </c>
      <c r="F39" s="129">
        <f>'Revenue 2'!F38</f>
        <v>190</v>
      </c>
      <c r="G39" s="129">
        <f>'Revenue 2'!G38</f>
        <v>249</v>
      </c>
      <c r="H39" s="135"/>
      <c r="I39" s="135"/>
      <c r="J39" s="135"/>
      <c r="K39" s="135"/>
      <c r="L39" s="135"/>
      <c r="M39" s="135"/>
    </row>
    <row r="40" spans="1:13" s="17" customFormat="1" ht="10.5">
      <c r="A40" s="13" t="str">
        <f>A16</f>
        <v>Product 3</v>
      </c>
      <c r="C40" s="129">
        <f>'Revenue 3'!C52</f>
        <v>0.8</v>
      </c>
      <c r="D40" s="129">
        <f>'Revenue 3'!D52</f>
        <v>1.6</v>
      </c>
      <c r="E40" s="129">
        <f>'Revenue 3'!E52</f>
        <v>2.2</v>
      </c>
      <c r="F40" s="129">
        <f>'Revenue 3'!F52</f>
        <v>3</v>
      </c>
      <c r="G40" s="129">
        <f>'Revenue 3'!G52</f>
        <v>3.8</v>
      </c>
      <c r="H40" s="135"/>
      <c r="I40" s="135"/>
      <c r="J40" s="135"/>
      <c r="K40" s="135"/>
      <c r="L40" s="135"/>
      <c r="M40" s="135"/>
    </row>
    <row r="41" spans="1:13" s="17" customFormat="1" ht="10.5">
      <c r="A41" s="13" t="str">
        <f>A17</f>
        <v>Service 1</v>
      </c>
      <c r="C41" s="129">
        <f>'Revenue 4'!C52</f>
        <v>3.3000000000000003</v>
      </c>
      <c r="D41" s="129">
        <f>'Revenue 4'!D52</f>
        <v>6.6000000000000005</v>
      </c>
      <c r="E41" s="129">
        <f>'Revenue 4'!E52</f>
        <v>9.900000000000002</v>
      </c>
      <c r="F41" s="129">
        <f>'Revenue 4'!F52</f>
        <v>51.9</v>
      </c>
      <c r="G41" s="129">
        <f>'Revenue 4'!G52</f>
        <v>143.4</v>
      </c>
      <c r="H41" s="135"/>
      <c r="I41" s="135"/>
      <c r="J41" s="135"/>
      <c r="K41" s="135"/>
      <c r="L41" s="135"/>
      <c r="M41" s="135"/>
    </row>
    <row r="42" spans="1:13" s="17" customFormat="1" ht="10.5">
      <c r="A42" s="13" t="str">
        <f>A18</f>
        <v>Service 2</v>
      </c>
      <c r="C42" s="130">
        <f>'Revenue 5'!C52</f>
        <v>0.6000000000000001</v>
      </c>
      <c r="D42" s="130">
        <f>'Revenue 5'!D52</f>
        <v>1.2000000000000002</v>
      </c>
      <c r="E42" s="130">
        <f>'Revenue 5'!E52</f>
        <v>1.8000000000000003</v>
      </c>
      <c r="F42" s="130">
        <f>'Revenue 5'!F52</f>
        <v>2.4000000000000004</v>
      </c>
      <c r="G42" s="130">
        <f>'Revenue 5'!G52</f>
        <v>3</v>
      </c>
      <c r="H42" s="135"/>
      <c r="I42" s="135"/>
      <c r="J42" s="135"/>
      <c r="K42" s="135"/>
      <c r="L42" s="135"/>
      <c r="M42" s="135"/>
    </row>
    <row r="43" spans="1:13" s="18" customFormat="1" ht="10.5">
      <c r="A43" s="13"/>
      <c r="B43" s="13"/>
      <c r="C43" s="129">
        <f>SUM(C38:C42)</f>
        <v>16.700000000000003</v>
      </c>
      <c r="D43" s="129">
        <f>SUM(D38:D42)</f>
        <v>81.4</v>
      </c>
      <c r="E43" s="129">
        <f>SUM(E38:E42)</f>
        <v>144.9</v>
      </c>
      <c r="F43" s="129">
        <f>SUM(F38:F42)</f>
        <v>247.3</v>
      </c>
      <c r="G43" s="129">
        <f>SUM(G38:G42)</f>
        <v>399.20000000000005</v>
      </c>
      <c r="H43" s="73"/>
      <c r="I43" s="73"/>
      <c r="J43" s="73"/>
      <c r="K43" s="73"/>
      <c r="L43" s="73"/>
      <c r="M43" s="73"/>
    </row>
    <row r="44" spans="1:13" s="17" customFormat="1" ht="10.5">
      <c r="A44" s="93" t="s">
        <v>99</v>
      </c>
      <c r="C44" s="133"/>
      <c r="D44" s="133"/>
      <c r="E44" s="133"/>
      <c r="F44" s="133"/>
      <c r="G44" s="133"/>
      <c r="H44" s="135"/>
      <c r="I44" s="135"/>
      <c r="J44" s="135"/>
      <c r="K44" s="135"/>
      <c r="L44" s="135"/>
      <c r="M44" s="135"/>
    </row>
    <row r="45" spans="1:13" s="17" customFormat="1" ht="10.5">
      <c r="A45" s="13" t="str">
        <f>A31</f>
        <v>Product 1</v>
      </c>
      <c r="C45" s="129">
        <f>'Revenue 1'!C17</f>
        <v>3</v>
      </c>
      <c r="D45" s="129">
        <f>'Revenue 1'!D17</f>
        <v>8</v>
      </c>
      <c r="E45" s="129">
        <f>'Revenue 1'!E17</f>
        <v>19</v>
      </c>
      <c r="F45" s="129">
        <f>'Revenue 1'!F17</f>
        <v>32</v>
      </c>
      <c r="G45" s="129">
        <f>'Revenue 1'!G17</f>
        <v>47</v>
      </c>
      <c r="H45" s="135"/>
      <c r="I45" s="135"/>
      <c r="J45" s="135"/>
      <c r="K45" s="135"/>
      <c r="L45" s="135"/>
      <c r="M45" s="135"/>
    </row>
    <row r="46" spans="1:13" s="17" customFormat="1" ht="10.5">
      <c r="A46" s="13" t="str">
        <f>A32</f>
        <v>Product 2</v>
      </c>
      <c r="C46" s="129">
        <f>'Revenue 2'!C17</f>
        <v>3.2</v>
      </c>
      <c r="D46" s="129">
        <f>'Revenue 2'!D17</f>
        <v>18.4</v>
      </c>
      <c r="E46" s="129">
        <f>'Revenue 2'!E17</f>
        <v>30</v>
      </c>
      <c r="F46" s="129">
        <f>'Revenue 2'!F17</f>
        <v>41.8</v>
      </c>
      <c r="G46" s="129">
        <f>'Revenue 2'!G17</f>
        <v>53.6</v>
      </c>
      <c r="H46" s="135"/>
      <c r="I46" s="135"/>
      <c r="J46" s="135"/>
      <c r="K46" s="135"/>
      <c r="L46" s="135"/>
      <c r="M46" s="135"/>
    </row>
    <row r="47" spans="1:13" s="17" customFormat="1" ht="10.5">
      <c r="A47" s="13" t="str">
        <f>A33</f>
        <v>Product 3</v>
      </c>
      <c r="C47" s="129">
        <f>'Revenue 3'!C17</f>
        <v>7.800000000000001</v>
      </c>
      <c r="D47" s="129">
        <f>'Revenue 3'!D17</f>
        <v>8.6</v>
      </c>
      <c r="E47" s="129">
        <f>'Revenue 3'!E17</f>
        <v>11.2</v>
      </c>
      <c r="F47" s="129">
        <f>'Revenue 3'!F17</f>
        <v>14</v>
      </c>
      <c r="G47" s="129">
        <f>'Revenue 3'!G17</f>
        <v>16.8</v>
      </c>
      <c r="H47" s="135"/>
      <c r="I47" s="135"/>
      <c r="J47" s="135"/>
      <c r="K47" s="135"/>
      <c r="L47" s="135"/>
      <c r="M47" s="135"/>
    </row>
    <row r="48" spans="1:13" s="17" customFormat="1" ht="10.5">
      <c r="A48" s="13" t="str">
        <f>A34</f>
        <v>Service 1</v>
      </c>
      <c r="C48" s="129">
        <f>'Revenue 4'!C17</f>
        <v>19.800000000000004</v>
      </c>
      <c r="D48" s="129">
        <f>'Revenue 4'!D17</f>
        <v>23.099999999999998</v>
      </c>
      <c r="E48" s="129">
        <f>'Revenue 4'!E17</f>
        <v>26.400000000000002</v>
      </c>
      <c r="F48" s="129">
        <f>'Revenue 4'!F17</f>
        <v>261.9</v>
      </c>
      <c r="G48" s="129">
        <f>'Revenue 4'!G17</f>
        <v>600.9</v>
      </c>
      <c r="H48" s="135"/>
      <c r="I48" s="135"/>
      <c r="J48" s="135"/>
      <c r="K48" s="135"/>
      <c r="L48" s="135"/>
      <c r="M48" s="135"/>
    </row>
    <row r="49" spans="1:13" s="17" customFormat="1" ht="10.5">
      <c r="A49" s="13" t="str">
        <f>A35</f>
        <v>Service 2</v>
      </c>
      <c r="C49" s="130">
        <f>'Revenue 5'!C17</f>
        <v>3.5999999999999996</v>
      </c>
      <c r="D49" s="130">
        <f>'Revenue 5'!D17</f>
        <v>4.199999999999999</v>
      </c>
      <c r="E49" s="130">
        <f>'Revenue 5'!E17</f>
        <v>4.800000000000001</v>
      </c>
      <c r="F49" s="130">
        <f>'Revenue 5'!F17</f>
        <v>5.4</v>
      </c>
      <c r="G49" s="130">
        <f>'Revenue 5'!G17</f>
        <v>6</v>
      </c>
      <c r="H49" s="135"/>
      <c r="I49" s="135"/>
      <c r="J49" s="135"/>
      <c r="K49" s="135"/>
      <c r="L49" s="135"/>
      <c r="M49" s="135"/>
    </row>
    <row r="50" spans="1:13" s="18" customFormat="1" ht="10.5">
      <c r="A50" s="93" t="s">
        <v>100</v>
      </c>
      <c r="B50" s="13"/>
      <c r="C50" s="129">
        <f>SUM(C45:C49)</f>
        <v>37.400000000000006</v>
      </c>
      <c r="D50" s="129">
        <f>SUM(D45:D49)</f>
        <v>62.3</v>
      </c>
      <c r="E50" s="129">
        <f>SUM(E45:E49)</f>
        <v>91.4</v>
      </c>
      <c r="F50" s="129">
        <f>SUM(F45:F49)</f>
        <v>355.09999999999997</v>
      </c>
      <c r="G50" s="129">
        <f>SUM(G45:G49)</f>
        <v>724.3</v>
      </c>
      <c r="H50" s="73"/>
      <c r="I50" s="73"/>
      <c r="J50" s="73"/>
      <c r="K50" s="73"/>
      <c r="L50" s="73"/>
      <c r="M50" s="73"/>
    </row>
    <row r="51" spans="1:13" s="18" customFormat="1" ht="10.5">
      <c r="A51" s="93"/>
      <c r="B51" s="13"/>
      <c r="C51" s="129"/>
      <c r="D51" s="129"/>
      <c r="E51" s="129"/>
      <c r="F51" s="129"/>
      <c r="G51" s="129"/>
      <c r="H51" s="73"/>
      <c r="I51" s="73"/>
      <c r="J51" s="73"/>
      <c r="K51" s="73"/>
      <c r="L51" s="73"/>
      <c r="M51" s="73"/>
    </row>
    <row r="52" spans="1:13" s="18" customFormat="1" ht="15">
      <c r="A52" s="92" t="str">
        <f>A1</f>
        <v>ABC Company Limited</v>
      </c>
      <c r="B52" s="13"/>
      <c r="C52" s="129"/>
      <c r="D52" s="129"/>
      <c r="E52" s="129"/>
      <c r="F52" s="129"/>
      <c r="G52" s="129"/>
      <c r="H52" s="73"/>
      <c r="I52" s="73"/>
      <c r="J52" s="73"/>
      <c r="K52" s="73"/>
      <c r="L52" s="73"/>
      <c r="M52" s="73"/>
    </row>
    <row r="53" spans="1:13" s="18" customFormat="1" ht="15">
      <c r="A53" s="92" t="str">
        <f>A2</f>
        <v>Financial Forecast</v>
      </c>
      <c r="B53" s="13"/>
      <c r="C53" s="136" t="str">
        <f>C2</f>
        <v>2008/09</v>
      </c>
      <c r="D53" s="136" t="str">
        <f>D2</f>
        <v>2009/10</v>
      </c>
      <c r="E53" s="136" t="str">
        <f>E2</f>
        <v>2010/11</v>
      </c>
      <c r="F53" s="136" t="str">
        <f>F2</f>
        <v>2011/12</v>
      </c>
      <c r="G53" s="136" t="str">
        <f>G2</f>
        <v>2012/13</v>
      </c>
      <c r="H53" s="73"/>
      <c r="I53" s="73"/>
      <c r="J53" s="73"/>
      <c r="K53" s="73"/>
      <c r="L53" s="73"/>
      <c r="M53" s="73"/>
    </row>
    <row r="54" spans="1:13" s="18" customFormat="1" ht="10.5">
      <c r="A54" s="93"/>
      <c r="B54" s="13"/>
      <c r="C54" s="129"/>
      <c r="D54" s="129"/>
      <c r="E54" s="129"/>
      <c r="F54" s="129"/>
      <c r="G54" s="129"/>
      <c r="H54" s="73"/>
      <c r="I54" s="73"/>
      <c r="J54" s="73"/>
      <c r="K54" s="73"/>
      <c r="L54" s="73"/>
      <c r="M54" s="73"/>
    </row>
    <row r="55" spans="1:13" s="18" customFormat="1" ht="10.5">
      <c r="A55" s="93" t="s">
        <v>101</v>
      </c>
      <c r="B55" s="13"/>
      <c r="C55" s="129"/>
      <c r="D55" s="129"/>
      <c r="E55" s="129"/>
      <c r="F55" s="129"/>
      <c r="G55" s="129"/>
      <c r="H55" s="73"/>
      <c r="I55" s="73"/>
      <c r="J55" s="73"/>
      <c r="K55" s="73"/>
      <c r="L55" s="73"/>
      <c r="M55" s="73"/>
    </row>
    <row r="56" spans="1:13" s="17" customFormat="1" ht="10.5">
      <c r="A56" s="93" t="s">
        <v>102</v>
      </c>
      <c r="C56" s="133"/>
      <c r="D56" s="133"/>
      <c r="E56" s="133"/>
      <c r="F56" s="133"/>
      <c r="G56" s="133"/>
      <c r="H56" s="135"/>
      <c r="I56" s="135"/>
      <c r="J56" s="135"/>
      <c r="K56" s="135"/>
      <c r="L56" s="135"/>
      <c r="M56" s="135"/>
    </row>
    <row r="57" spans="1:13" s="17" customFormat="1" ht="10.5">
      <c r="A57" s="13" t="str">
        <f>A45</f>
        <v>Product 1</v>
      </c>
      <c r="C57" s="129">
        <f>C6-C31</f>
        <v>12</v>
      </c>
      <c r="D57" s="129">
        <f>D6-D31</f>
        <v>32</v>
      </c>
      <c r="E57" s="129">
        <f>E6-E31</f>
        <v>76</v>
      </c>
      <c r="F57" s="129">
        <f>F6-F31</f>
        <v>128</v>
      </c>
      <c r="G57" s="129">
        <f>G6-G31</f>
        <v>188</v>
      </c>
      <c r="H57" s="135"/>
      <c r="I57" s="135"/>
      <c r="J57" s="135"/>
      <c r="K57" s="135"/>
      <c r="L57" s="135"/>
      <c r="M57" s="135"/>
    </row>
    <row r="58" spans="1:13" s="17" customFormat="1" ht="10.5">
      <c r="A58" s="13" t="str">
        <f>A46</f>
        <v>Product 2</v>
      </c>
      <c r="C58" s="129">
        <f>C7-C32</f>
        <v>0</v>
      </c>
      <c r="D58" s="129">
        <f>D7-D32</f>
        <v>0</v>
      </c>
      <c r="E58" s="129">
        <f>E7-E32</f>
        <v>0</v>
      </c>
      <c r="F58" s="129">
        <f>F7-F32</f>
        <v>0</v>
      </c>
      <c r="G58" s="129">
        <f>G7-G32</f>
        <v>0</v>
      </c>
      <c r="H58" s="135"/>
      <c r="I58" s="135"/>
      <c r="J58" s="135"/>
      <c r="K58" s="135"/>
      <c r="L58" s="135"/>
      <c r="M58" s="135"/>
    </row>
    <row r="59" spans="1:13" s="17" customFormat="1" ht="10.5">
      <c r="A59" s="13" t="str">
        <f>A47</f>
        <v>Product 3</v>
      </c>
      <c r="C59" s="129">
        <f>C8-C33</f>
        <v>28</v>
      </c>
      <c r="D59" s="129">
        <f>D8-D33</f>
        <v>28</v>
      </c>
      <c r="E59" s="129">
        <f>E8-E33</f>
        <v>36</v>
      </c>
      <c r="F59" s="129">
        <f>F8-F33</f>
        <v>44</v>
      </c>
      <c r="G59" s="129">
        <f>G8-G33</f>
        <v>52</v>
      </c>
      <c r="H59" s="135"/>
      <c r="I59" s="135"/>
      <c r="J59" s="135"/>
      <c r="K59" s="135"/>
      <c r="L59" s="135"/>
      <c r="M59" s="135"/>
    </row>
    <row r="60" spans="1:13" s="17" customFormat="1" ht="10.5">
      <c r="A60" s="13" t="str">
        <f>A48</f>
        <v>Service 1</v>
      </c>
      <c r="C60" s="129">
        <f>C9-C34</f>
        <v>3.5</v>
      </c>
      <c r="D60" s="129">
        <f>D9-D34</f>
        <v>3.5</v>
      </c>
      <c r="E60" s="129">
        <f>E9-E34</f>
        <v>3.5</v>
      </c>
      <c r="F60" s="129">
        <f>F9-F34</f>
        <v>25</v>
      </c>
      <c r="G60" s="129">
        <f>G9-G34</f>
        <v>52.5</v>
      </c>
      <c r="H60" s="135"/>
      <c r="I60" s="135"/>
      <c r="J60" s="135"/>
      <c r="K60" s="135"/>
      <c r="L60" s="135"/>
      <c r="M60" s="135"/>
    </row>
    <row r="61" spans="1:13" s="17" customFormat="1" ht="10.5">
      <c r="A61" s="13" t="str">
        <f>A49</f>
        <v>Service 2</v>
      </c>
      <c r="C61" s="130">
        <f>C10-C35</f>
        <v>12</v>
      </c>
      <c r="D61" s="130">
        <f>D10-D35</f>
        <v>12</v>
      </c>
      <c r="E61" s="130">
        <f>E10-E35</f>
        <v>12</v>
      </c>
      <c r="F61" s="130">
        <f>F10-F35</f>
        <v>12</v>
      </c>
      <c r="G61" s="130">
        <f>G10-G35</f>
        <v>12</v>
      </c>
      <c r="H61" s="135"/>
      <c r="I61" s="135"/>
      <c r="J61" s="135"/>
      <c r="K61" s="135"/>
      <c r="L61" s="135"/>
      <c r="M61" s="135"/>
    </row>
    <row r="62" spans="1:13" s="18" customFormat="1" ht="10.5">
      <c r="A62" s="13"/>
      <c r="B62" s="13"/>
      <c r="C62" s="129">
        <f>SUM(C57:C61)</f>
        <v>55.5</v>
      </c>
      <c r="D62" s="129">
        <f>SUM(D57:D61)</f>
        <v>75.5</v>
      </c>
      <c r="E62" s="129">
        <f>SUM(E57:E61)</f>
        <v>127.5</v>
      </c>
      <c r="F62" s="129">
        <f>SUM(F57:F61)</f>
        <v>209</v>
      </c>
      <c r="G62" s="129">
        <f>SUM(G57:G61)</f>
        <v>304.5</v>
      </c>
      <c r="H62" s="73"/>
      <c r="I62" s="73"/>
      <c r="J62" s="73"/>
      <c r="K62" s="73"/>
      <c r="L62" s="73"/>
      <c r="M62" s="73"/>
    </row>
    <row r="63" spans="1:13" s="17" customFormat="1" ht="10.5">
      <c r="A63" s="93" t="s">
        <v>103</v>
      </c>
      <c r="C63" s="133"/>
      <c r="D63" s="133"/>
      <c r="E63" s="133"/>
      <c r="F63" s="133"/>
      <c r="G63" s="133"/>
      <c r="H63" s="135"/>
      <c r="I63" s="135"/>
      <c r="J63" s="135"/>
      <c r="K63" s="135"/>
      <c r="L63" s="135"/>
      <c r="M63" s="135"/>
    </row>
    <row r="64" spans="1:13" s="17" customFormat="1" ht="10.5">
      <c r="A64" s="13" t="str">
        <f>A31</f>
        <v>Product 1</v>
      </c>
      <c r="C64" s="129">
        <f>C14-C38</f>
        <v>0</v>
      </c>
      <c r="D64" s="129">
        <f>D14-D38</f>
        <v>0</v>
      </c>
      <c r="E64" s="129">
        <f>E14-E38</f>
        <v>0</v>
      </c>
      <c r="F64" s="129">
        <f>F14-F38</f>
        <v>0</v>
      </c>
      <c r="G64" s="129">
        <f>G14-G38</f>
        <v>0</v>
      </c>
      <c r="H64" s="135"/>
      <c r="I64" s="135"/>
      <c r="J64" s="135"/>
      <c r="K64" s="135"/>
      <c r="L64" s="135"/>
      <c r="M64" s="135"/>
    </row>
    <row r="65" spans="1:13" s="17" customFormat="1" ht="10.5">
      <c r="A65" s="13" t="str">
        <f>A32</f>
        <v>Product 2</v>
      </c>
      <c r="C65" s="129">
        <f>C15-C39</f>
        <v>0</v>
      </c>
      <c r="D65" s="129">
        <f>D15-D39</f>
        <v>0</v>
      </c>
      <c r="E65" s="129">
        <f>E15-E39</f>
        <v>0</v>
      </c>
      <c r="F65" s="129">
        <f>F15-F39</f>
        <v>0</v>
      </c>
      <c r="G65" s="129">
        <f>G15-G39</f>
        <v>0</v>
      </c>
      <c r="H65" s="135"/>
      <c r="I65" s="135"/>
      <c r="J65" s="135"/>
      <c r="K65" s="135"/>
      <c r="L65" s="135"/>
      <c r="M65" s="135"/>
    </row>
    <row r="66" spans="1:13" s="17" customFormat="1" ht="10.5">
      <c r="A66" s="13" t="str">
        <f>A33</f>
        <v>Product 3</v>
      </c>
      <c r="C66" s="129">
        <f>C16-C40</f>
        <v>3.2</v>
      </c>
      <c r="D66" s="129">
        <f>D16-D40</f>
        <v>6.4</v>
      </c>
      <c r="E66" s="129">
        <f>E16-E40</f>
        <v>8.8</v>
      </c>
      <c r="F66" s="129">
        <f>F16-F40</f>
        <v>12</v>
      </c>
      <c r="G66" s="129">
        <f>G16-G40</f>
        <v>15.2</v>
      </c>
      <c r="H66" s="135"/>
      <c r="I66" s="135"/>
      <c r="J66" s="135"/>
      <c r="K66" s="135"/>
      <c r="L66" s="135"/>
      <c r="M66" s="135"/>
    </row>
    <row r="67" spans="1:13" s="17" customFormat="1" ht="10.5">
      <c r="A67" s="13" t="str">
        <f>A34</f>
        <v>Service 1</v>
      </c>
      <c r="C67" s="129">
        <f>C17-C41</f>
        <v>0.6999999999999997</v>
      </c>
      <c r="D67" s="129">
        <f>D17-D41</f>
        <v>1.3999999999999995</v>
      </c>
      <c r="E67" s="129">
        <f>E17-E41</f>
        <v>2.099999999999998</v>
      </c>
      <c r="F67" s="129">
        <f>F17-F41</f>
        <v>7.100000000000001</v>
      </c>
      <c r="G67" s="129">
        <f>G17-G41</f>
        <v>17.599999999999994</v>
      </c>
      <c r="H67" s="135"/>
      <c r="I67" s="135"/>
      <c r="J67" s="135"/>
      <c r="K67" s="135"/>
      <c r="L67" s="135"/>
      <c r="M67" s="135"/>
    </row>
    <row r="68" spans="1:13" s="17" customFormat="1" ht="10.5">
      <c r="A68" s="13" t="str">
        <f>A35</f>
        <v>Service 2</v>
      </c>
      <c r="C68" s="130">
        <f>C18-C42</f>
        <v>2.4</v>
      </c>
      <c r="D68" s="130">
        <f>D18-D42</f>
        <v>4.8</v>
      </c>
      <c r="E68" s="130">
        <f>E18-E42</f>
        <v>7.199999999999999</v>
      </c>
      <c r="F68" s="130">
        <f>F18-F42</f>
        <v>9.6</v>
      </c>
      <c r="G68" s="130">
        <f>G18-G42</f>
        <v>12</v>
      </c>
      <c r="H68" s="135"/>
      <c r="I68" s="135"/>
      <c r="J68" s="135"/>
      <c r="K68" s="135"/>
      <c r="L68" s="135"/>
      <c r="M68" s="135"/>
    </row>
    <row r="69" spans="1:13" s="18" customFormat="1" ht="10.5">
      <c r="A69" s="13"/>
      <c r="B69" s="13"/>
      <c r="C69" s="129">
        <f>SUM(C64:C68)</f>
        <v>6.3</v>
      </c>
      <c r="D69" s="129">
        <f>SUM(D64:D68)</f>
        <v>12.6</v>
      </c>
      <c r="E69" s="129">
        <f>SUM(E64:E68)</f>
        <v>18.099999999999998</v>
      </c>
      <c r="F69" s="129">
        <f>SUM(F64:F68)</f>
        <v>28.700000000000003</v>
      </c>
      <c r="G69" s="129">
        <f>SUM(G64:G68)</f>
        <v>44.8</v>
      </c>
      <c r="H69" s="73"/>
      <c r="I69" s="73"/>
      <c r="J69" s="73"/>
      <c r="K69" s="73"/>
      <c r="L69" s="73"/>
      <c r="M69" s="73"/>
    </row>
    <row r="70" spans="1:13" s="17" customFormat="1" ht="10.5">
      <c r="A70" s="93" t="s">
        <v>104</v>
      </c>
      <c r="C70" s="133"/>
      <c r="D70" s="133"/>
      <c r="E70" s="133"/>
      <c r="F70" s="133"/>
      <c r="G70" s="133"/>
      <c r="H70" s="135"/>
      <c r="I70" s="135"/>
      <c r="J70" s="135"/>
      <c r="K70" s="135"/>
      <c r="L70" s="135"/>
      <c r="M70" s="135"/>
    </row>
    <row r="71" spans="1:13" s="17" customFormat="1" ht="10.5">
      <c r="A71" s="13" t="str">
        <f>A38</f>
        <v>Product 1</v>
      </c>
      <c r="C71" s="129">
        <f>C22-C45</f>
        <v>12</v>
      </c>
      <c r="D71" s="129">
        <f>D22-D45</f>
        <v>32</v>
      </c>
      <c r="E71" s="129">
        <f>E22-E45</f>
        <v>76</v>
      </c>
      <c r="F71" s="129">
        <f>F22-F45</f>
        <v>128</v>
      </c>
      <c r="G71" s="129">
        <f>G22-G45</f>
        <v>188</v>
      </c>
      <c r="H71" s="135"/>
      <c r="I71" s="135"/>
      <c r="J71" s="135"/>
      <c r="K71" s="135"/>
      <c r="L71" s="135"/>
      <c r="M71" s="135"/>
    </row>
    <row r="72" spans="1:13" s="17" customFormat="1" ht="10.5">
      <c r="A72" s="13" t="str">
        <f>A39</f>
        <v>Product 2</v>
      </c>
      <c r="C72" s="129">
        <f>C23-C46</f>
        <v>12.8</v>
      </c>
      <c r="D72" s="129">
        <f>D23-D46</f>
        <v>73.6</v>
      </c>
      <c r="E72" s="129">
        <f>E23-E46</f>
        <v>120</v>
      </c>
      <c r="F72" s="129">
        <f>F23-F46</f>
        <v>167.2</v>
      </c>
      <c r="G72" s="129">
        <f>G23-G46</f>
        <v>214.4</v>
      </c>
      <c r="H72" s="135"/>
      <c r="I72" s="135"/>
      <c r="J72" s="135"/>
      <c r="K72" s="135"/>
      <c r="L72" s="135"/>
      <c r="M72" s="135"/>
    </row>
    <row r="73" spans="1:13" s="17" customFormat="1" ht="10.5">
      <c r="A73" s="13" t="str">
        <f>A40</f>
        <v>Product 3</v>
      </c>
      <c r="C73" s="129">
        <f>C24-C47</f>
        <v>31.2</v>
      </c>
      <c r="D73" s="129">
        <f>D24-D47</f>
        <v>34.4</v>
      </c>
      <c r="E73" s="129">
        <f>E24-E47</f>
        <v>44.8</v>
      </c>
      <c r="F73" s="129">
        <f>F24-F47</f>
        <v>56</v>
      </c>
      <c r="G73" s="129">
        <f>G24-G47</f>
        <v>67.2</v>
      </c>
      <c r="H73" s="135"/>
      <c r="I73" s="135"/>
      <c r="J73" s="135"/>
      <c r="K73" s="135"/>
      <c r="L73" s="135"/>
      <c r="M73" s="135"/>
    </row>
    <row r="74" spans="1:13" s="17" customFormat="1" ht="10.5">
      <c r="A74" s="13" t="str">
        <f>A41</f>
        <v>Service 1</v>
      </c>
      <c r="C74" s="129">
        <f>C25-C48</f>
        <v>4.199999999999996</v>
      </c>
      <c r="D74" s="129">
        <f>D25-D48</f>
        <v>4.900000000000002</v>
      </c>
      <c r="E74" s="129">
        <f>E25-E48</f>
        <v>5.599999999999998</v>
      </c>
      <c r="F74" s="129">
        <f>F25-F48</f>
        <v>32.10000000000002</v>
      </c>
      <c r="G74" s="129">
        <f>G25-G48</f>
        <v>70.10000000000002</v>
      </c>
      <c r="H74" s="135"/>
      <c r="I74" s="135"/>
      <c r="J74" s="135"/>
      <c r="K74" s="135"/>
      <c r="L74" s="135"/>
      <c r="M74" s="135"/>
    </row>
    <row r="75" spans="1:13" s="17" customFormat="1" ht="10.5">
      <c r="A75" s="13" t="str">
        <f>A42</f>
        <v>Service 2</v>
      </c>
      <c r="C75" s="130">
        <f>C26-C49</f>
        <v>14.4</v>
      </c>
      <c r="D75" s="130">
        <f>D26-D49</f>
        <v>16.8</v>
      </c>
      <c r="E75" s="130">
        <f>E26-E49</f>
        <v>19.2</v>
      </c>
      <c r="F75" s="130">
        <f>F26-F49</f>
        <v>21.6</v>
      </c>
      <c r="G75" s="130">
        <f>G26-G49</f>
        <v>24</v>
      </c>
      <c r="H75" s="135"/>
      <c r="I75" s="135"/>
      <c r="J75" s="135"/>
      <c r="K75" s="135"/>
      <c r="L75" s="135"/>
      <c r="M75" s="135"/>
    </row>
    <row r="76" spans="1:13" s="18" customFormat="1" ht="10.5">
      <c r="A76" s="93" t="s">
        <v>105</v>
      </c>
      <c r="B76" s="13"/>
      <c r="C76" s="129">
        <f>SUM(C71:C75)</f>
        <v>74.6</v>
      </c>
      <c r="D76" s="129">
        <f>SUM(D71:D75)</f>
        <v>161.70000000000002</v>
      </c>
      <c r="E76" s="129">
        <f>SUM(E71:E75)</f>
        <v>265.6</v>
      </c>
      <c r="F76" s="129">
        <f>SUM(F71:F75)</f>
        <v>404.90000000000003</v>
      </c>
      <c r="G76" s="129">
        <f>SUM(G71:G75)</f>
        <v>563.7</v>
      </c>
      <c r="H76" s="73"/>
      <c r="I76" s="73"/>
      <c r="J76" s="73"/>
      <c r="K76" s="73"/>
      <c r="L76" s="73"/>
      <c r="M76" s="73"/>
    </row>
    <row r="77" spans="1:13" s="18" customFormat="1" ht="10.5">
      <c r="A77" s="93"/>
      <c r="B77" s="13"/>
      <c r="C77" s="129"/>
      <c r="D77" s="129"/>
      <c r="E77" s="129"/>
      <c r="F77" s="129"/>
      <c r="G77" s="129"/>
      <c r="H77" s="73"/>
      <c r="I77" s="73"/>
      <c r="J77" s="73"/>
      <c r="K77" s="73"/>
      <c r="L77" s="73"/>
      <c r="M77" s="73"/>
    </row>
    <row r="78" spans="1:13" s="18" customFormat="1" ht="12.75">
      <c r="A78" s="10" t="s">
        <v>106</v>
      </c>
      <c r="C78" s="129"/>
      <c r="D78" s="129"/>
      <c r="E78" s="129"/>
      <c r="F78" s="129"/>
      <c r="G78" s="129"/>
      <c r="H78" s="73"/>
      <c r="I78" s="73"/>
      <c r="J78" s="73"/>
      <c r="K78" s="73"/>
      <c r="L78" s="73"/>
      <c r="M78" s="73"/>
    </row>
    <row r="79" spans="1:13" s="18" customFormat="1" ht="10.5">
      <c r="A79" s="18" t="s">
        <v>107</v>
      </c>
      <c r="C79" s="130"/>
      <c r="D79" s="130"/>
      <c r="E79" s="130"/>
      <c r="F79" s="130"/>
      <c r="G79" s="130"/>
      <c r="H79" s="73"/>
      <c r="I79" s="73"/>
      <c r="J79" s="73"/>
      <c r="K79" s="73"/>
      <c r="L79" s="73"/>
      <c r="M79" s="73"/>
    </row>
    <row r="80" spans="1:13" s="18" customFormat="1" ht="10.5">
      <c r="A80" s="131" t="s">
        <v>108</v>
      </c>
      <c r="C80" s="129">
        <f>SUM(C79:C79)</f>
        <v>0</v>
      </c>
      <c r="D80" s="129">
        <f>SUM(D79:D79)</f>
        <v>0</v>
      </c>
      <c r="E80" s="129">
        <f>SUM(E79:E79)</f>
        <v>0</v>
      </c>
      <c r="F80" s="129">
        <f>SUM(F79:F79)</f>
        <v>0</v>
      </c>
      <c r="G80" s="129">
        <f>SUM(G79:G79)</f>
        <v>0</v>
      </c>
      <c r="H80" s="73"/>
      <c r="I80" s="73"/>
      <c r="J80" s="73"/>
      <c r="K80" s="73"/>
      <c r="L80" s="73"/>
      <c r="M80" s="73"/>
    </row>
    <row r="81" spans="3:13" s="18" customFormat="1" ht="10.5">
      <c r="C81" s="129"/>
      <c r="D81" s="129"/>
      <c r="E81" s="129"/>
      <c r="F81" s="129"/>
      <c r="G81" s="129"/>
      <c r="H81" s="73"/>
      <c r="I81" s="73"/>
      <c r="J81" s="73"/>
      <c r="K81" s="73"/>
      <c r="L81" s="73"/>
      <c r="M81" s="73"/>
    </row>
    <row r="82" spans="1:13" s="17" customFormat="1" ht="12.75">
      <c r="A82" s="10" t="s">
        <v>109</v>
      </c>
      <c r="C82" s="133">
        <f>C76+C80</f>
        <v>74.6</v>
      </c>
      <c r="D82" s="133">
        <f>D76+D80</f>
        <v>161.70000000000002</v>
      </c>
      <c r="E82" s="133">
        <f>E76+E80</f>
        <v>265.6</v>
      </c>
      <c r="F82" s="133">
        <f>F76+F80</f>
        <v>404.90000000000003</v>
      </c>
      <c r="G82" s="133">
        <f>G76+G80</f>
        <v>563.7</v>
      </c>
      <c r="H82" s="135"/>
      <c r="I82" s="135"/>
      <c r="J82" s="135"/>
      <c r="K82" s="135"/>
      <c r="L82" s="135"/>
      <c r="M82" s="135"/>
    </row>
    <row r="83" spans="1:13" s="18" customFormat="1" ht="12.75">
      <c r="A83" s="13"/>
      <c r="B83" s="13"/>
      <c r="C83" s="137"/>
      <c r="D83" s="137"/>
      <c r="E83" s="137"/>
      <c r="F83" s="137"/>
      <c r="G83" s="137"/>
      <c r="H83" s="73"/>
      <c r="I83" s="73"/>
      <c r="J83" s="73"/>
      <c r="K83" s="73"/>
      <c r="L83" s="73"/>
      <c r="M83" s="73"/>
    </row>
    <row r="84" spans="1:13" s="10" customFormat="1" ht="13.5">
      <c r="A84" s="90" t="s">
        <v>66</v>
      </c>
      <c r="C84" s="138"/>
      <c r="D84" s="138"/>
      <c r="E84" s="138"/>
      <c r="F84" s="138"/>
      <c r="G84" s="138"/>
      <c r="H84" s="69"/>
      <c r="I84" s="69"/>
      <c r="J84" s="69"/>
      <c r="K84" s="69"/>
      <c r="L84" s="69"/>
      <c r="M84" s="69"/>
    </row>
    <row r="85" spans="1:13" s="18" customFormat="1" ht="10.5">
      <c r="A85" s="13" t="str">
        <f>'Operating and capital expenses'!A5</f>
        <v>Finance and administration</v>
      </c>
      <c r="B85" s="13"/>
      <c r="C85" s="129">
        <f>'Operating and capital expenses'!C5</f>
        <v>0</v>
      </c>
      <c r="D85" s="129">
        <f>'Operating and capital expenses'!D5</f>
        <v>0</v>
      </c>
      <c r="E85" s="129">
        <f>'Operating and capital expenses'!E5</f>
        <v>0</v>
      </c>
      <c r="F85" s="129">
        <f>'Operating and capital expenses'!F5</f>
        <v>0</v>
      </c>
      <c r="G85" s="129">
        <f>'Operating and capital expenses'!G5</f>
        <v>0</v>
      </c>
      <c r="H85" s="73"/>
      <c r="I85" s="73"/>
      <c r="J85" s="73"/>
      <c r="K85" s="73"/>
      <c r="L85" s="73"/>
      <c r="M85" s="73"/>
    </row>
    <row r="86" spans="1:13" s="18" customFormat="1" ht="10.5">
      <c r="A86" s="13" t="str">
        <f>'Operating and capital expenses'!A6</f>
        <v>Sales and marketing</v>
      </c>
      <c r="B86" s="13"/>
      <c r="C86" s="129">
        <f>'Operating and capital expenses'!C6</f>
        <v>0</v>
      </c>
      <c r="D86" s="129">
        <f>'Operating and capital expenses'!D6</f>
        <v>0</v>
      </c>
      <c r="E86" s="129">
        <f>'Operating and capital expenses'!E6</f>
        <v>0</v>
      </c>
      <c r="F86" s="129">
        <f>'Operating and capital expenses'!F6</f>
        <v>0</v>
      </c>
      <c r="G86" s="129">
        <f>'Operating and capital expenses'!G6</f>
        <v>0</v>
      </c>
      <c r="H86" s="73"/>
      <c r="I86" s="73"/>
      <c r="J86" s="73"/>
      <c r="K86" s="73"/>
      <c r="L86" s="73"/>
      <c r="M86" s="73"/>
    </row>
    <row r="87" spans="1:13" s="18" customFormat="1" ht="10.5">
      <c r="A87" s="13" t="str">
        <f>'Operating and capital expenses'!A7</f>
        <v>Research and development</v>
      </c>
      <c r="B87" s="129"/>
      <c r="C87" s="129">
        <f>'Operating and capital expenses'!C7</f>
        <v>0</v>
      </c>
      <c r="D87" s="129">
        <f>'Operating and capital expenses'!D7</f>
        <v>0</v>
      </c>
      <c r="E87" s="129">
        <f>'Operating and capital expenses'!E7</f>
        <v>0</v>
      </c>
      <c r="F87" s="129">
        <f>'Operating and capital expenses'!F7</f>
        <v>0</v>
      </c>
      <c r="G87" s="129">
        <f>'Operating and capital expenses'!G7</f>
        <v>0</v>
      </c>
      <c r="H87" s="73"/>
      <c r="I87" s="73"/>
      <c r="J87" s="73"/>
      <c r="K87" s="73"/>
      <c r="L87" s="73"/>
      <c r="M87" s="73"/>
    </row>
    <row r="88" spans="1:13" s="18" customFormat="1" ht="10.5">
      <c r="A88" s="13" t="str">
        <f>'Operating and capital expenses'!A8</f>
        <v>Staff</v>
      </c>
      <c r="B88" s="13"/>
      <c r="C88" s="129">
        <f>'Operating and capital expenses'!C8</f>
        <v>0</v>
      </c>
      <c r="D88" s="129">
        <f>'Operating and capital expenses'!D8</f>
        <v>0</v>
      </c>
      <c r="E88" s="129">
        <f>'Operating and capital expenses'!E8</f>
        <v>0</v>
      </c>
      <c r="F88" s="129">
        <f>'Operating and capital expenses'!F8</f>
        <v>0</v>
      </c>
      <c r="G88" s="129">
        <f>'Operating and capital expenses'!G8</f>
        <v>0</v>
      </c>
      <c r="H88" s="73"/>
      <c r="I88" s="73"/>
      <c r="J88" s="73"/>
      <c r="K88" s="73"/>
      <c r="L88" s="73"/>
      <c r="M88" s="73"/>
    </row>
    <row r="89" spans="1:13" s="18" customFormat="1" ht="10.5">
      <c r="A89" s="13" t="str">
        <f>'Operating and capital expenses'!A9</f>
        <v>Overhead</v>
      </c>
      <c r="B89" s="13"/>
      <c r="C89" s="130">
        <f>'Operating and capital expenses'!C9</f>
        <v>0</v>
      </c>
      <c r="D89" s="130">
        <f>'Operating and capital expenses'!D9</f>
        <v>0</v>
      </c>
      <c r="E89" s="130">
        <f>'Operating and capital expenses'!E9</f>
        <v>0</v>
      </c>
      <c r="F89" s="130">
        <f>'Operating and capital expenses'!F9</f>
        <v>0</v>
      </c>
      <c r="G89" s="130">
        <f>'Operating and capital expenses'!G9</f>
        <v>0</v>
      </c>
      <c r="H89" s="73"/>
      <c r="I89" s="73"/>
      <c r="J89" s="73"/>
      <c r="K89" s="73"/>
      <c r="L89" s="73"/>
      <c r="M89" s="73"/>
    </row>
    <row r="90" spans="1:13" s="79" customFormat="1" ht="13.5">
      <c r="A90" s="90" t="s">
        <v>67</v>
      </c>
      <c r="B90" s="100"/>
      <c r="C90" s="137">
        <f>SUM(C85:C89)</f>
        <v>0</v>
      </c>
      <c r="D90" s="137">
        <f>SUM(D85:D89)</f>
        <v>0</v>
      </c>
      <c r="E90" s="137">
        <f>SUM(E85:E89)</f>
        <v>0</v>
      </c>
      <c r="F90" s="137">
        <f>SUM(F85:F89)</f>
        <v>0</v>
      </c>
      <c r="G90" s="137">
        <f>SUM(G85:G89)</f>
        <v>0</v>
      </c>
      <c r="H90" s="78"/>
      <c r="I90" s="78"/>
      <c r="J90" s="78"/>
      <c r="K90" s="78"/>
      <c r="L90" s="78"/>
      <c r="M90" s="78"/>
    </row>
    <row r="91" spans="1:13" s="79" customFormat="1" ht="13.5">
      <c r="A91" s="100"/>
      <c r="B91" s="100"/>
      <c r="C91" s="137"/>
      <c r="D91" s="137"/>
      <c r="E91" s="137"/>
      <c r="F91" s="137"/>
      <c r="G91" s="137"/>
      <c r="H91" s="78"/>
      <c r="I91" s="78"/>
      <c r="J91" s="78"/>
      <c r="K91" s="78"/>
      <c r="L91" s="78"/>
      <c r="M91" s="78"/>
    </row>
    <row r="92" spans="1:13" s="79" customFormat="1" ht="13.5">
      <c r="A92" s="90" t="s">
        <v>68</v>
      </c>
      <c r="B92" s="90"/>
      <c r="C92" s="138">
        <f>C82-C90</f>
        <v>74.6</v>
      </c>
      <c r="D92" s="138">
        <f>D82-D90</f>
        <v>161.70000000000002</v>
      </c>
      <c r="E92" s="138">
        <f>E82-E90</f>
        <v>265.6</v>
      </c>
      <c r="F92" s="138">
        <f>F82-F90</f>
        <v>404.90000000000003</v>
      </c>
      <c r="G92" s="138">
        <f>G82-G90</f>
        <v>563.7</v>
      </c>
      <c r="H92" s="78"/>
      <c r="I92" s="78"/>
      <c r="J92" s="78"/>
      <c r="K92" s="78"/>
      <c r="L92" s="78"/>
      <c r="M92" s="78"/>
    </row>
    <row r="93" spans="1:13" s="18" customFormat="1" ht="10.5">
      <c r="A93" s="13" t="s">
        <v>110</v>
      </c>
      <c r="B93" s="13"/>
      <c r="C93" s="129">
        <v>0</v>
      </c>
      <c r="D93" s="129">
        <f>'Historical financial'!E29</f>
        <v>0</v>
      </c>
      <c r="E93" s="129">
        <f>'Historical financial'!F29</f>
        <v>0</v>
      </c>
      <c r="F93" s="129">
        <f>'Historical financial'!G29</f>
        <v>0</v>
      </c>
      <c r="G93" s="129">
        <f>'Historical financial'!H29</f>
        <v>0</v>
      </c>
      <c r="H93" s="73"/>
      <c r="I93" s="73"/>
      <c r="J93" s="73"/>
      <c r="K93" s="73"/>
      <c r="L93" s="73"/>
      <c r="M93" s="73"/>
    </row>
    <row r="94" spans="1:13" s="18" customFormat="1" ht="10.5">
      <c r="A94" s="13" t="s">
        <v>111</v>
      </c>
      <c r="B94" s="13"/>
      <c r="C94" s="139">
        <v>0</v>
      </c>
      <c r="D94" s="139">
        <v>0</v>
      </c>
      <c r="E94" s="139">
        <v>0</v>
      </c>
      <c r="F94" s="139">
        <v>0</v>
      </c>
      <c r="G94" s="139">
        <v>0</v>
      </c>
      <c r="H94" s="73"/>
      <c r="I94" s="73"/>
      <c r="J94" s="73"/>
      <c r="K94" s="73"/>
      <c r="L94" s="73"/>
      <c r="M94" s="73"/>
    </row>
    <row r="95" spans="1:13" s="79" customFormat="1" ht="12.75">
      <c r="A95" s="100" t="s">
        <v>112</v>
      </c>
      <c r="B95" s="100"/>
      <c r="C95" s="137">
        <f>SUM(C93:C94)</f>
        <v>0</v>
      </c>
      <c r="D95" s="137">
        <f>SUM(D93:D94)</f>
        <v>0</v>
      </c>
      <c r="E95" s="137">
        <f>SUM(E93:E94)</f>
        <v>0</v>
      </c>
      <c r="F95" s="137">
        <f>SUM(F93:F94)</f>
        <v>0</v>
      </c>
      <c r="G95" s="137">
        <f>SUM(G93:G94)</f>
        <v>0</v>
      </c>
      <c r="H95" s="91"/>
      <c r="I95" s="91"/>
      <c r="J95" s="91"/>
      <c r="K95" s="91"/>
      <c r="L95" s="91"/>
      <c r="M95" s="91"/>
    </row>
    <row r="96" spans="1:13" s="79" customFormat="1" ht="13.5">
      <c r="A96" s="10" t="s">
        <v>113</v>
      </c>
      <c r="B96" s="10"/>
      <c r="C96" s="138">
        <f>C92-C95</f>
        <v>74.6</v>
      </c>
      <c r="D96" s="138">
        <f>D92-D95</f>
        <v>161.70000000000002</v>
      </c>
      <c r="E96" s="138">
        <f>E92-E95</f>
        <v>265.6</v>
      </c>
      <c r="F96" s="138">
        <f>F92-F95</f>
        <v>404.90000000000003</v>
      </c>
      <c r="G96" s="138">
        <f>G92-G95</f>
        <v>563.7</v>
      </c>
      <c r="H96" s="78"/>
      <c r="I96" s="78"/>
      <c r="J96" s="78"/>
      <c r="K96" s="78"/>
      <c r="L96" s="78"/>
      <c r="M96" s="78"/>
    </row>
    <row r="97" spans="1:13" s="18" customFormat="1" ht="10.5">
      <c r="A97" s="18" t="s">
        <v>114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73"/>
      <c r="I97" s="73"/>
      <c r="J97" s="73"/>
      <c r="K97" s="73"/>
      <c r="L97" s="73"/>
      <c r="M97" s="73"/>
    </row>
    <row r="98" spans="1:13" s="18" customFormat="1" ht="10.5">
      <c r="A98" s="18" t="s">
        <v>115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73"/>
      <c r="I98" s="73"/>
      <c r="J98" s="73"/>
      <c r="K98" s="73"/>
      <c r="L98" s="73"/>
      <c r="M98" s="73"/>
    </row>
    <row r="99" spans="1:13" s="18" customFormat="1" ht="10.5">
      <c r="A99" s="18" t="s">
        <v>116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73"/>
      <c r="I99" s="73"/>
      <c r="J99" s="73"/>
      <c r="K99" s="73"/>
      <c r="L99" s="73"/>
      <c r="M99" s="73"/>
    </row>
    <row r="100" spans="1:13" s="18" customFormat="1" ht="10.5">
      <c r="A100" s="131" t="s">
        <v>117</v>
      </c>
      <c r="C100" s="130">
        <f>C97+C98+C99</f>
        <v>0</v>
      </c>
      <c r="D100" s="130">
        <f>D97+D98+D99</f>
        <v>0</v>
      </c>
      <c r="E100" s="130">
        <f>E97+E98+E99</f>
        <v>0</v>
      </c>
      <c r="F100" s="130">
        <f>F97+F98+F99</f>
        <v>0</v>
      </c>
      <c r="G100" s="130">
        <f>G97+G98+G99</f>
        <v>0</v>
      </c>
      <c r="H100" s="73"/>
      <c r="I100" s="73"/>
      <c r="J100" s="73"/>
      <c r="K100" s="73"/>
      <c r="L100" s="73"/>
      <c r="M100" s="73"/>
    </row>
    <row r="101" spans="1:13" s="79" customFormat="1" ht="13.5">
      <c r="A101" s="10" t="s">
        <v>118</v>
      </c>
      <c r="B101" s="10"/>
      <c r="C101" s="138">
        <f>C96+C100</f>
        <v>74.6</v>
      </c>
      <c r="D101" s="138">
        <f>D96+D100</f>
        <v>161.70000000000002</v>
      </c>
      <c r="E101" s="138">
        <f>E96+E100</f>
        <v>265.6</v>
      </c>
      <c r="F101" s="138">
        <f>F96+F100</f>
        <v>404.90000000000003</v>
      </c>
      <c r="G101" s="138">
        <f>G96+G100</f>
        <v>563.7</v>
      </c>
      <c r="H101" s="78"/>
      <c r="I101" s="78"/>
      <c r="J101" s="78"/>
      <c r="K101" s="78"/>
      <c r="L101" s="78"/>
      <c r="M101" s="78"/>
    </row>
    <row r="102" spans="1:13" s="18" customFormat="1" ht="10.5">
      <c r="A102" s="13" t="s">
        <v>119</v>
      </c>
      <c r="B102" s="13"/>
      <c r="C102" s="130">
        <v>0</v>
      </c>
      <c r="D102" s="130">
        <v>0</v>
      </c>
      <c r="E102" s="130">
        <f>E101*-Assumptions!E225</f>
        <v>-79.68</v>
      </c>
      <c r="F102" s="130">
        <f>F101*-Assumptions!F225</f>
        <v>-121.47</v>
      </c>
      <c r="G102" s="130">
        <f>G101*-Assumptions!G225</f>
        <v>-169.11</v>
      </c>
      <c r="H102" s="73"/>
      <c r="I102" s="73"/>
      <c r="J102" s="73"/>
      <c r="K102" s="73"/>
      <c r="L102" s="73"/>
      <c r="M102" s="73"/>
    </row>
    <row r="103" spans="1:13" s="79" customFormat="1" ht="13.5">
      <c r="A103" s="10" t="s">
        <v>120</v>
      </c>
      <c r="B103" s="10"/>
      <c r="C103" s="138">
        <f>C101+C102</f>
        <v>74.6</v>
      </c>
      <c r="D103" s="138">
        <f>D101+D102</f>
        <v>161.70000000000002</v>
      </c>
      <c r="E103" s="138">
        <f>E101+E102</f>
        <v>185.92000000000002</v>
      </c>
      <c r="F103" s="138">
        <f>F101+F102</f>
        <v>283.43000000000006</v>
      </c>
      <c r="G103" s="138">
        <f>G101+G102</f>
        <v>394.59000000000003</v>
      </c>
      <c r="H103" s="78"/>
      <c r="I103" s="78"/>
      <c r="J103" s="78"/>
      <c r="K103" s="78"/>
      <c r="L103" s="78"/>
      <c r="M103" s="78"/>
    </row>
    <row r="104" spans="1:13" s="79" customFormat="1" ht="17.25">
      <c r="A104" s="27" t="str">
        <f>A1</f>
        <v>ABC Company Limited</v>
      </c>
      <c r="B104" s="10"/>
      <c r="C104" s="138"/>
      <c r="D104" s="138"/>
      <c r="E104" s="138"/>
      <c r="F104" s="138"/>
      <c r="G104" s="138"/>
      <c r="H104" s="78"/>
      <c r="I104" s="78"/>
      <c r="J104" s="78"/>
      <c r="K104" s="78"/>
      <c r="L104" s="78"/>
      <c r="M104" s="78"/>
    </row>
    <row r="105" spans="1:13" s="79" customFormat="1" ht="13.5">
      <c r="A105" s="10" t="str">
        <f>A2</f>
        <v>Financial Forecast</v>
      </c>
      <c r="B105" s="10"/>
      <c r="C105" s="140" t="str">
        <f>C2</f>
        <v>2008/09</v>
      </c>
      <c r="D105" s="140" t="str">
        <f>D2</f>
        <v>2009/10</v>
      </c>
      <c r="E105" s="140" t="str">
        <f>E2</f>
        <v>2010/11</v>
      </c>
      <c r="F105" s="140" t="str">
        <f>F2</f>
        <v>2011/12</v>
      </c>
      <c r="G105" s="140" t="str">
        <f>G2</f>
        <v>2012/13</v>
      </c>
      <c r="H105" s="78"/>
      <c r="I105" s="78"/>
      <c r="J105" s="78"/>
      <c r="K105" s="78"/>
      <c r="L105" s="78"/>
      <c r="M105" s="78"/>
    </row>
    <row r="106" spans="1:13" s="79" customFormat="1" ht="13.5">
      <c r="A106" s="10"/>
      <c r="B106" s="10"/>
      <c r="C106" s="138"/>
      <c r="D106" s="138"/>
      <c r="E106" s="138"/>
      <c r="F106" s="138"/>
      <c r="G106" s="138"/>
      <c r="H106" s="78"/>
      <c r="I106" s="78"/>
      <c r="J106" s="78"/>
      <c r="K106" s="78"/>
      <c r="L106" s="78"/>
      <c r="M106" s="78"/>
    </row>
    <row r="107" spans="1:13" s="79" customFormat="1" ht="13.5">
      <c r="A107" s="10" t="str">
        <f>A103</f>
        <v>NPAT</v>
      </c>
      <c r="B107" s="138"/>
      <c r="C107" s="138">
        <f>C103</f>
        <v>74.6</v>
      </c>
      <c r="D107" s="138">
        <f>D103</f>
        <v>161.70000000000002</v>
      </c>
      <c r="E107" s="138">
        <f>E103</f>
        <v>185.92000000000002</v>
      </c>
      <c r="F107" s="138">
        <f>F103</f>
        <v>283.43000000000006</v>
      </c>
      <c r="G107" s="138">
        <f>G103</f>
        <v>394.59000000000003</v>
      </c>
      <c r="H107" s="78"/>
      <c r="I107" s="78"/>
      <c r="J107" s="78"/>
      <c r="K107" s="78"/>
      <c r="L107" s="78"/>
      <c r="M107" s="78"/>
    </row>
    <row r="108" spans="1:13" s="79" customFormat="1" ht="12.75">
      <c r="A108" s="10"/>
      <c r="B108" s="10"/>
      <c r="C108" s="138"/>
      <c r="D108" s="138"/>
      <c r="E108" s="138"/>
      <c r="F108" s="138"/>
      <c r="G108" s="138"/>
      <c r="H108" s="91"/>
      <c r="I108" s="91"/>
      <c r="J108" s="91"/>
      <c r="K108" s="91"/>
      <c r="L108" s="91"/>
      <c r="M108" s="91"/>
    </row>
    <row r="109" spans="1:13" s="79" customFormat="1" ht="13.5">
      <c r="A109" s="141" t="s">
        <v>87</v>
      </c>
      <c r="B109" s="105"/>
      <c r="C109" s="137"/>
      <c r="D109" s="137"/>
      <c r="E109" s="137"/>
      <c r="F109" s="137"/>
      <c r="G109" s="137"/>
      <c r="H109" s="78"/>
      <c r="I109" s="78"/>
      <c r="J109" s="78"/>
      <c r="K109" s="78"/>
      <c r="L109" s="78"/>
      <c r="M109" s="78"/>
    </row>
    <row r="110" spans="1:13" s="18" customFormat="1" ht="10.5">
      <c r="A110" s="13" t="s">
        <v>121</v>
      </c>
      <c r="B110" s="13"/>
      <c r="C110" s="129">
        <f>'Operating and capital expenses'!C27</f>
        <v>0</v>
      </c>
      <c r="D110" s="129">
        <f>'Operating and capital expenses'!D27</f>
        <v>0</v>
      </c>
      <c r="E110" s="129">
        <f>'Operating and capital expenses'!E27</f>
        <v>0</v>
      </c>
      <c r="F110" s="129">
        <f>'Operating and capital expenses'!F27</f>
        <v>0</v>
      </c>
      <c r="G110" s="129">
        <f>'Operating and capital expenses'!G27</f>
        <v>0</v>
      </c>
      <c r="H110" s="73"/>
      <c r="I110" s="73"/>
      <c r="J110" s="73"/>
      <c r="K110" s="73"/>
      <c r="L110" s="73"/>
      <c r="M110" s="73"/>
    </row>
    <row r="111" spans="1:13" s="18" customFormat="1" ht="10.5">
      <c r="A111" s="13" t="str">
        <f>A85</f>
        <v>Finance and administration</v>
      </c>
      <c r="B111" s="13"/>
      <c r="C111" s="129">
        <f>'Operating and capital expenses'!C13</f>
        <v>0</v>
      </c>
      <c r="D111" s="129">
        <f>'Operating and capital expenses'!D13</f>
        <v>0</v>
      </c>
      <c r="E111" s="129">
        <f>'Operating and capital expenses'!E13</f>
        <v>0</v>
      </c>
      <c r="F111" s="129">
        <f>'Operating and capital expenses'!F13</f>
        <v>0</v>
      </c>
      <c r="G111" s="129">
        <f>'Operating and capital expenses'!G13</f>
        <v>0</v>
      </c>
      <c r="H111" s="73"/>
      <c r="I111" s="73"/>
      <c r="J111" s="73"/>
      <c r="K111" s="73"/>
      <c r="L111" s="73"/>
      <c r="M111" s="73"/>
    </row>
    <row r="112" spans="1:13" s="18" customFormat="1" ht="10.5">
      <c r="A112" s="13" t="str">
        <f>A86</f>
        <v>Sales and marketing</v>
      </c>
      <c r="B112" s="13"/>
      <c r="C112" s="129">
        <f>'Operating and capital expenses'!C14</f>
        <v>0</v>
      </c>
      <c r="D112" s="129">
        <f>'Operating and capital expenses'!D14</f>
        <v>0</v>
      </c>
      <c r="E112" s="129">
        <f>'Operating and capital expenses'!E14</f>
        <v>0</v>
      </c>
      <c r="F112" s="129">
        <f>'Operating and capital expenses'!F14</f>
        <v>0</v>
      </c>
      <c r="G112" s="129">
        <f>'Operating and capital expenses'!G14</f>
        <v>0</v>
      </c>
      <c r="H112" s="73"/>
      <c r="I112" s="73"/>
      <c r="J112" s="73"/>
      <c r="K112" s="73"/>
      <c r="L112" s="73"/>
      <c r="M112" s="73"/>
    </row>
    <row r="113" spans="1:13" s="18" customFormat="1" ht="10.5">
      <c r="A113" s="13" t="str">
        <f>A87</f>
        <v>Research and development</v>
      </c>
      <c r="B113" s="13"/>
      <c r="C113" s="129">
        <f>'Operating and capital expenses'!C15</f>
        <v>0</v>
      </c>
      <c r="D113" s="129">
        <f>'Operating and capital expenses'!D15</f>
        <v>0</v>
      </c>
      <c r="E113" s="129">
        <f>'Operating and capital expenses'!E15</f>
        <v>0</v>
      </c>
      <c r="F113" s="129">
        <f>'Operating and capital expenses'!F15</f>
        <v>0</v>
      </c>
      <c r="G113" s="129">
        <f>'Operating and capital expenses'!G15</f>
        <v>0</v>
      </c>
      <c r="H113" s="73"/>
      <c r="I113" s="73"/>
      <c r="J113" s="73"/>
      <c r="K113" s="73"/>
      <c r="L113" s="73"/>
      <c r="M113" s="73"/>
    </row>
    <row r="114" spans="1:13" s="18" customFormat="1" ht="10.5">
      <c r="A114" s="13" t="str">
        <f>A88</f>
        <v>Staff</v>
      </c>
      <c r="B114" s="13"/>
      <c r="C114" s="129">
        <f>'Operating and capital expenses'!C16</f>
        <v>0</v>
      </c>
      <c r="D114" s="129">
        <f>'Operating and capital expenses'!D16</f>
        <v>0</v>
      </c>
      <c r="E114" s="129">
        <f>'Operating and capital expenses'!E16</f>
        <v>0</v>
      </c>
      <c r="F114" s="129">
        <f>'Operating and capital expenses'!F16</f>
        <v>0</v>
      </c>
      <c r="G114" s="129">
        <f>'Operating and capital expenses'!G16</f>
        <v>0</v>
      </c>
      <c r="H114" s="73"/>
      <c r="I114" s="73"/>
      <c r="J114" s="73"/>
      <c r="K114" s="73"/>
      <c r="L114" s="73"/>
      <c r="M114" s="73"/>
    </row>
    <row r="115" spans="1:13" s="18" customFormat="1" ht="10.5">
      <c r="A115" s="13" t="str">
        <f>A89</f>
        <v>Overhead</v>
      </c>
      <c r="B115" s="13"/>
      <c r="C115" s="130">
        <f>'Operating and capital expenses'!C17</f>
        <v>0</v>
      </c>
      <c r="D115" s="130">
        <f>'Operating and capital expenses'!D17</f>
        <v>0</v>
      </c>
      <c r="E115" s="130">
        <f>'Operating and capital expenses'!E17</f>
        <v>0</v>
      </c>
      <c r="F115" s="130">
        <f>'Operating and capital expenses'!F17</f>
        <v>0</v>
      </c>
      <c r="G115" s="130">
        <f>'Operating and capital expenses'!G17</f>
        <v>0</v>
      </c>
      <c r="H115" s="73"/>
      <c r="I115" s="73"/>
      <c r="J115" s="73"/>
      <c r="K115" s="73"/>
      <c r="L115" s="73"/>
      <c r="M115" s="73"/>
    </row>
    <row r="116" spans="1:13" s="79" customFormat="1" ht="13.5">
      <c r="A116" s="101" t="s">
        <v>122</v>
      </c>
      <c r="B116" s="100"/>
      <c r="C116" s="137">
        <f>SUM(C110:C115)</f>
        <v>0</v>
      </c>
      <c r="D116" s="137">
        <f>SUM(D110:D115)</f>
        <v>0</v>
      </c>
      <c r="E116" s="137">
        <f>SUM(E110:E115)</f>
        <v>0</v>
      </c>
      <c r="F116" s="137">
        <f>SUM(F110:F115)</f>
        <v>0</v>
      </c>
      <c r="G116" s="137">
        <f>SUM(G110:G115)</f>
        <v>0</v>
      </c>
      <c r="H116" s="78"/>
      <c r="I116" s="78"/>
      <c r="J116" s="78"/>
      <c r="K116" s="78"/>
      <c r="L116" s="78"/>
      <c r="M116" s="78"/>
    </row>
    <row r="117" spans="1:13" s="79" customFormat="1" ht="12.75">
      <c r="A117" s="100"/>
      <c r="B117" s="100"/>
      <c r="C117" s="137"/>
      <c r="D117" s="137"/>
      <c r="E117" s="137"/>
      <c r="F117" s="137"/>
      <c r="G117" s="137"/>
      <c r="H117" s="91"/>
      <c r="I117" s="91"/>
      <c r="J117" s="91"/>
      <c r="K117" s="91"/>
      <c r="L117" s="91"/>
      <c r="M117" s="91"/>
    </row>
    <row r="118" spans="1:13" s="79" customFormat="1" ht="13.5">
      <c r="A118" s="90" t="s">
        <v>123</v>
      </c>
      <c r="B118" s="100"/>
      <c r="C118" s="137">
        <f>C103-C116+C95</f>
        <v>74.6</v>
      </c>
      <c r="D118" s="137">
        <f>D103-D116+D95</f>
        <v>161.70000000000002</v>
      </c>
      <c r="E118" s="137">
        <f>E103-E116+E95</f>
        <v>185.92000000000002</v>
      </c>
      <c r="F118" s="137">
        <f>F103-F116+F95</f>
        <v>283.43000000000006</v>
      </c>
      <c r="G118" s="137">
        <f>G103-G116+G95</f>
        <v>394.59000000000003</v>
      </c>
      <c r="H118" s="78"/>
      <c r="I118" s="78"/>
      <c r="J118" s="78"/>
      <c r="K118" s="78"/>
      <c r="L118" s="78"/>
      <c r="M118" s="78"/>
    </row>
    <row r="119" spans="1:13" s="79" customFormat="1" ht="13.5">
      <c r="A119" s="100"/>
      <c r="B119" s="100"/>
      <c r="C119" s="137"/>
      <c r="D119" s="137"/>
      <c r="E119" s="137"/>
      <c r="F119" s="137"/>
      <c r="G119" s="137"/>
      <c r="H119" s="78"/>
      <c r="I119" s="78"/>
      <c r="J119" s="78"/>
      <c r="K119" s="78"/>
      <c r="L119" s="78"/>
      <c r="M119" s="78"/>
    </row>
    <row r="120" spans="1:13" s="79" customFormat="1" ht="13.5">
      <c r="A120" s="141" t="s">
        <v>124</v>
      </c>
      <c r="B120" s="105"/>
      <c r="C120" s="137"/>
      <c r="D120" s="137"/>
      <c r="E120" s="137"/>
      <c r="F120" s="137"/>
      <c r="G120" s="137"/>
      <c r="H120" s="78"/>
      <c r="I120" s="78"/>
      <c r="J120" s="78"/>
      <c r="K120" s="78"/>
      <c r="L120" s="78"/>
      <c r="M120" s="78"/>
    </row>
    <row r="121" spans="1:13" s="18" customFormat="1" ht="10.5">
      <c r="A121" s="13" t="s">
        <v>125</v>
      </c>
      <c r="B121" s="13"/>
      <c r="C121" s="129">
        <f>'Mezzanine and IPO analysis'!C13</f>
        <v>0</v>
      </c>
      <c r="D121" s="129"/>
      <c r="E121" s="129"/>
      <c r="F121" s="129"/>
      <c r="G121" s="129"/>
      <c r="H121" s="73"/>
      <c r="I121" s="73"/>
      <c r="J121" s="73"/>
      <c r="K121" s="73"/>
      <c r="L121" s="73"/>
      <c r="M121" s="73"/>
    </row>
    <row r="122" spans="1:13" s="18" customFormat="1" ht="10.5">
      <c r="A122" s="13" t="s">
        <v>126</v>
      </c>
      <c r="B122" s="13"/>
      <c r="C122" s="130">
        <f>-B103*Assumptions!B226</f>
        <v>0</v>
      </c>
      <c r="D122" s="130">
        <f>-C103*Assumptions!C226</f>
        <v>0</v>
      </c>
      <c r="E122" s="130">
        <f>-D103*Assumptions!D226</f>
        <v>-80.85000000000001</v>
      </c>
      <c r="F122" s="130">
        <f>-E103*Assumptions!E226</f>
        <v>-92.96000000000001</v>
      </c>
      <c r="G122" s="130">
        <f>-F103*Assumptions!F226</f>
        <v>-141.71500000000003</v>
      </c>
      <c r="H122" s="73"/>
      <c r="I122" s="73"/>
      <c r="J122" s="73"/>
      <c r="K122" s="73"/>
      <c r="L122" s="73"/>
      <c r="M122" s="73"/>
    </row>
    <row r="123" spans="1:13" s="79" customFormat="1" ht="13.5">
      <c r="A123" s="101" t="s">
        <v>127</v>
      </c>
      <c r="B123" s="100"/>
      <c r="C123" s="137">
        <f>C121+C122</f>
        <v>0</v>
      </c>
      <c r="D123" s="137">
        <f>D121+D122</f>
        <v>0</v>
      </c>
      <c r="E123" s="137">
        <f>E121+E122</f>
        <v>-80.85000000000001</v>
      </c>
      <c r="F123" s="137">
        <f>F121+F122</f>
        <v>-92.96000000000001</v>
      </c>
      <c r="G123" s="137">
        <f>G121+G122</f>
        <v>-141.71500000000003</v>
      </c>
      <c r="H123" s="78"/>
      <c r="I123" s="78"/>
      <c r="J123" s="78"/>
      <c r="K123" s="78"/>
      <c r="L123" s="78"/>
      <c r="M123" s="78"/>
    </row>
    <row r="124" spans="1:13" s="79" customFormat="1" ht="13.5">
      <c r="A124" s="100"/>
      <c r="B124" s="100"/>
      <c r="C124" s="137"/>
      <c r="D124" s="137"/>
      <c r="E124" s="137"/>
      <c r="F124" s="137"/>
      <c r="G124" s="137"/>
      <c r="H124" s="78"/>
      <c r="I124" s="78"/>
      <c r="J124" s="78"/>
      <c r="K124" s="78"/>
      <c r="L124" s="78"/>
      <c r="M124" s="78"/>
    </row>
    <row r="125" spans="1:13" s="79" customFormat="1" ht="13.5">
      <c r="A125" s="90" t="s">
        <v>74</v>
      </c>
      <c r="B125" s="100"/>
      <c r="C125" s="137">
        <f>C118+C123</f>
        <v>74.6</v>
      </c>
      <c r="D125" s="137">
        <f>D118+D123</f>
        <v>161.70000000000002</v>
      </c>
      <c r="E125" s="137">
        <f>E118+E123</f>
        <v>105.07000000000001</v>
      </c>
      <c r="F125" s="137">
        <f>F118+F123</f>
        <v>190.47000000000006</v>
      </c>
      <c r="G125" s="137">
        <f>G118+G123</f>
        <v>252.875</v>
      </c>
      <c r="H125" s="78"/>
      <c r="I125" s="78"/>
      <c r="J125" s="78"/>
      <c r="K125" s="78"/>
      <c r="L125" s="78"/>
      <c r="M125" s="78"/>
    </row>
    <row r="126" spans="1:7" s="10" customFormat="1" ht="12.75">
      <c r="A126" s="142"/>
      <c r="B126" s="142"/>
      <c r="C126" s="138"/>
      <c r="D126" s="138"/>
      <c r="E126" s="138"/>
      <c r="F126" s="138"/>
      <c r="G126" s="138"/>
    </row>
    <row r="127" spans="3:7" s="79" customFormat="1" ht="12.75">
      <c r="C127" s="137"/>
      <c r="D127" s="137"/>
      <c r="E127" s="137"/>
      <c r="F127" s="137"/>
      <c r="G127" s="137"/>
    </row>
    <row r="128" s="79" customFormat="1" ht="12.75"/>
    <row r="129" s="79" customFormat="1" ht="12.75"/>
    <row r="130" spans="1:4" s="79" customFormat="1" ht="17.25">
      <c r="A130" s="27" t="str">
        <f>'Summary financial'!A1</f>
        <v>ABC Company Limited</v>
      </c>
      <c r="B130" s="27"/>
      <c r="D130" s="61"/>
    </row>
    <row r="131" spans="1:4" s="79" customFormat="1" ht="15">
      <c r="A131" s="143" t="s">
        <v>128</v>
      </c>
      <c r="B131" s="144"/>
      <c r="C131" s="78"/>
      <c r="D131" s="61"/>
    </row>
    <row r="132" spans="1:8" s="101" customFormat="1" ht="12.75">
      <c r="A132" s="98"/>
      <c r="B132" s="98"/>
      <c r="C132" s="98">
        <f>'Summary financial'!C32</f>
        <v>0</v>
      </c>
      <c r="D132" s="98" t="str">
        <f>'Summary financial'!D32</f>
        <v>2008/09</v>
      </c>
      <c r="E132" s="98" t="str">
        <f>'Summary financial'!E32</f>
        <v>2009/10</v>
      </c>
      <c r="F132" s="98" t="str">
        <f>'Summary financial'!F32</f>
        <v>2010/11</v>
      </c>
      <c r="G132" s="98" t="str">
        <f>'Summary financial'!G32</f>
        <v>2011/12</v>
      </c>
      <c r="H132" s="98" t="str">
        <f>'Summary financial'!H32</f>
        <v>2012/13</v>
      </c>
    </row>
    <row r="133" spans="1:4" s="10" customFormat="1" ht="12.75">
      <c r="A133" s="90" t="s">
        <v>129</v>
      </c>
      <c r="B133" s="90"/>
      <c r="C133" s="108"/>
      <c r="D133" s="145"/>
    </row>
    <row r="134" spans="1:8" s="79" customFormat="1" ht="12.75">
      <c r="A134" s="79" t="s">
        <v>130</v>
      </c>
      <c r="C134" s="146" t="e">
        <f>'Historical financial'!#REF!</f>
        <v>#REF!</v>
      </c>
      <c r="D134" s="147" t="e">
        <f>'Financial Forecast'!#REF!</f>
        <v>#REF!</v>
      </c>
      <c r="E134" s="147" t="e">
        <f>'Financial Forecast'!#REF!</f>
        <v>#REF!</v>
      </c>
      <c r="F134" s="147" t="e">
        <f>'Financial Forecast'!#REF!</f>
        <v>#REF!</v>
      </c>
      <c r="G134" s="147" t="e">
        <f>'Financial Forecast'!#REF!</f>
        <v>#REF!</v>
      </c>
      <c r="H134" s="147" t="e">
        <f>'Financial Forecast'!#REF!</f>
        <v>#REF!</v>
      </c>
    </row>
    <row r="135" spans="1:8" s="79" customFormat="1" ht="12.75">
      <c r="A135" s="79" t="s">
        <v>131</v>
      </c>
      <c r="C135" s="146" t="e">
        <f>'Historical financial'!#REF!</f>
        <v>#REF!</v>
      </c>
      <c r="D135" s="147" t="e">
        <f>'Financial Forecast'!#REF!</f>
        <v>#REF!</v>
      </c>
      <c r="E135" s="147" t="e">
        <f>'Financial Forecast'!#REF!</f>
        <v>#REF!</v>
      </c>
      <c r="F135" s="147" t="e">
        <f>'Financial Forecast'!#REF!</f>
        <v>#REF!</v>
      </c>
      <c r="G135" s="147" t="e">
        <f>'Financial Forecast'!#REF!</f>
        <v>#REF!</v>
      </c>
      <c r="H135" s="147" t="e">
        <f>'Financial Forecast'!#REF!</f>
        <v>#REF!</v>
      </c>
    </row>
    <row r="136" spans="1:8" s="79" customFormat="1" ht="12.75">
      <c r="A136" s="79" t="s">
        <v>132</v>
      </c>
      <c r="C136" s="148" t="e">
        <f>'Historical financial'!#REF!</f>
        <v>#REF!</v>
      </c>
      <c r="D136" s="149" t="e">
        <f>'Financial Forecast'!#REF!</f>
        <v>#REF!</v>
      </c>
      <c r="E136" s="149" t="e">
        <f>'Financial Forecast'!#REF!</f>
        <v>#REF!</v>
      </c>
      <c r="F136" s="149" t="e">
        <f>'Financial Forecast'!#REF!</f>
        <v>#REF!</v>
      </c>
      <c r="G136" s="149" t="e">
        <f>'Financial Forecast'!#REF!</f>
        <v>#REF!</v>
      </c>
      <c r="H136" s="149" t="e">
        <f>'Financial Forecast'!#REF!</f>
        <v>#REF!</v>
      </c>
    </row>
    <row r="137" spans="1:8" s="10" customFormat="1" ht="12.75">
      <c r="A137" s="90" t="s">
        <v>133</v>
      </c>
      <c r="B137" s="90"/>
      <c r="C137" s="150" t="e">
        <f>SUM(C134:C136)</f>
        <v>#REF!</v>
      </c>
      <c r="D137" s="151" t="e">
        <f>'Financial Forecast'!#REF!</f>
        <v>#REF!</v>
      </c>
      <c r="E137" s="151" t="e">
        <f>'Financial Forecast'!#REF!</f>
        <v>#REF!</v>
      </c>
      <c r="F137" s="151" t="e">
        <f>'Financial Forecast'!#REF!</f>
        <v>#REF!</v>
      </c>
      <c r="G137" s="151" t="e">
        <f>'Financial Forecast'!#REF!</f>
        <v>#REF!</v>
      </c>
      <c r="H137" s="151" t="e">
        <f>'Financial Forecast'!#REF!</f>
        <v>#REF!</v>
      </c>
    </row>
    <row r="138" spans="1:8" s="79" customFormat="1" ht="12.75">
      <c r="A138" s="100"/>
      <c r="B138" s="100"/>
      <c r="C138" s="137"/>
      <c r="D138" s="147"/>
      <c r="E138" s="147"/>
      <c r="F138" s="147"/>
      <c r="G138" s="147"/>
      <c r="H138" s="147"/>
    </row>
    <row r="139" spans="1:8" s="10" customFormat="1" ht="12.75">
      <c r="A139" s="90" t="s">
        <v>134</v>
      </c>
      <c r="B139" s="90"/>
      <c r="C139" s="138"/>
      <c r="D139" s="151"/>
      <c r="E139" s="151"/>
      <c r="F139" s="151"/>
      <c r="G139" s="151"/>
      <c r="H139" s="151"/>
    </row>
    <row r="140" spans="1:8" s="79" customFormat="1" ht="12.75">
      <c r="A140" s="79" t="s">
        <v>135</v>
      </c>
      <c r="C140" s="137" t="e">
        <f>'Historical financial'!#REF!</f>
        <v>#REF!</v>
      </c>
      <c r="D140" s="147" t="e">
        <f>'Financial Forecast'!#REF!</f>
        <v>#REF!</v>
      </c>
      <c r="E140" s="147" t="e">
        <f>'Financial Forecast'!#REF!</f>
        <v>#REF!</v>
      </c>
      <c r="F140" s="147" t="e">
        <f>'Financial Forecast'!#REF!</f>
        <v>#REF!</v>
      </c>
      <c r="G140" s="147" t="e">
        <f>'Financial Forecast'!#REF!</f>
        <v>#REF!</v>
      </c>
      <c r="H140" s="147" t="e">
        <f>'Financial Forecast'!#REF!</f>
        <v>#REF!</v>
      </c>
    </row>
    <row r="141" spans="1:8" s="79" customFormat="1" ht="12.75">
      <c r="A141" s="79" t="s">
        <v>136</v>
      </c>
      <c r="C141" s="137" t="e">
        <f>'Historical financial'!#REF!</f>
        <v>#REF!</v>
      </c>
      <c r="D141" s="147" t="e">
        <f>'Financial Forecast'!#REF!</f>
        <v>#REF!</v>
      </c>
      <c r="E141" s="147" t="e">
        <f>'Financial Forecast'!#REF!</f>
        <v>#REF!</v>
      </c>
      <c r="F141" s="147" t="e">
        <f>'Financial Forecast'!#REF!</f>
        <v>#REF!</v>
      </c>
      <c r="G141" s="147" t="e">
        <f>'Financial Forecast'!#REF!</f>
        <v>#REF!</v>
      </c>
      <c r="H141" s="147" t="e">
        <f>'Financial Forecast'!#REF!</f>
        <v>#REF!</v>
      </c>
    </row>
    <row r="142" spans="1:8" s="79" customFormat="1" ht="12.75">
      <c r="A142" s="79" t="s">
        <v>137</v>
      </c>
      <c r="C142" s="137" t="e">
        <f>'Historical financial'!#REF!</f>
        <v>#REF!</v>
      </c>
      <c r="D142" s="147" t="e">
        <f>'Financial Forecast'!#REF!</f>
        <v>#REF!</v>
      </c>
      <c r="E142" s="147" t="e">
        <f>'Financial Forecast'!#REF!</f>
        <v>#REF!</v>
      </c>
      <c r="F142" s="147" t="e">
        <f>'Financial Forecast'!#REF!</f>
        <v>#REF!</v>
      </c>
      <c r="G142" s="147" t="e">
        <f>'Financial Forecast'!#REF!</f>
        <v>#REF!</v>
      </c>
      <c r="H142" s="147" t="e">
        <f>'Financial Forecast'!#REF!</f>
        <v>#REF!</v>
      </c>
    </row>
    <row r="143" spans="1:8" s="79" customFormat="1" ht="12.75">
      <c r="A143" s="100" t="s">
        <v>132</v>
      </c>
      <c r="B143" s="100"/>
      <c r="C143" s="152" t="e">
        <f>'Historical financial'!#REF!</f>
        <v>#REF!</v>
      </c>
      <c r="D143" s="149" t="e">
        <f>'Financial Forecast'!#REF!</f>
        <v>#REF!</v>
      </c>
      <c r="E143" s="149" t="e">
        <f>'Financial Forecast'!#REF!</f>
        <v>#REF!</v>
      </c>
      <c r="F143" s="149" t="e">
        <f>'Financial Forecast'!#REF!</f>
        <v>#REF!</v>
      </c>
      <c r="G143" s="149" t="e">
        <f>'Financial Forecast'!#REF!</f>
        <v>#REF!</v>
      </c>
      <c r="H143" s="149" t="e">
        <f>'Financial Forecast'!#REF!</f>
        <v>#REF!</v>
      </c>
    </row>
    <row r="144" spans="1:8" s="10" customFormat="1" ht="12.75">
      <c r="A144" s="90" t="s">
        <v>138</v>
      </c>
      <c r="B144" s="90"/>
      <c r="C144" s="138" t="e">
        <f>SUM(C140:C143)</f>
        <v>#REF!</v>
      </c>
      <c r="D144" s="151" t="e">
        <f>'Financial Forecast'!#REF!</f>
        <v>#REF!</v>
      </c>
      <c r="E144" s="151" t="e">
        <f>'Financial Forecast'!#REF!</f>
        <v>#REF!</v>
      </c>
      <c r="F144" s="151" t="e">
        <f>'Financial Forecast'!#REF!</f>
        <v>#REF!</v>
      </c>
      <c r="G144" s="151" t="e">
        <f>'Financial Forecast'!#REF!</f>
        <v>#REF!</v>
      </c>
      <c r="H144" s="151" t="e">
        <f>'Financial Forecast'!#REF!</f>
        <v>#REF!</v>
      </c>
    </row>
    <row r="145" spans="3:8" s="79" customFormat="1" ht="12.75">
      <c r="C145" s="137"/>
      <c r="D145" s="147"/>
      <c r="E145" s="147"/>
      <c r="F145" s="147"/>
      <c r="G145" s="147"/>
      <c r="H145" s="147"/>
    </row>
    <row r="146" spans="1:8" s="10" customFormat="1" ht="12.75">
      <c r="A146" s="10" t="s">
        <v>139</v>
      </c>
      <c r="C146" s="138" t="e">
        <f>C137+C144</f>
        <v>#REF!</v>
      </c>
      <c r="D146" s="151" t="e">
        <f>'Financial Forecast'!#REF!</f>
        <v>#REF!</v>
      </c>
      <c r="E146" s="151" t="e">
        <f>'Financial Forecast'!#REF!</f>
        <v>#REF!</v>
      </c>
      <c r="F146" s="151" t="e">
        <f>'Financial Forecast'!#REF!</f>
        <v>#REF!</v>
      </c>
      <c r="G146" s="151" t="e">
        <f>'Financial Forecast'!#REF!</f>
        <v>#REF!</v>
      </c>
      <c r="H146" s="151" t="e">
        <f>'Financial Forecast'!#REF!</f>
        <v>#REF!</v>
      </c>
    </row>
    <row r="147" spans="1:8" s="91" customFormat="1" ht="12.75">
      <c r="A147" s="153"/>
      <c r="B147" s="153"/>
      <c r="C147" s="137"/>
      <c r="D147" s="147"/>
      <c r="E147" s="147"/>
      <c r="F147" s="147"/>
      <c r="G147" s="147"/>
      <c r="H147" s="147"/>
    </row>
    <row r="148" spans="1:8" s="10" customFormat="1" ht="12.75">
      <c r="A148" s="90" t="s">
        <v>140</v>
      </c>
      <c r="B148" s="90"/>
      <c r="C148" s="138"/>
      <c r="D148" s="151"/>
      <c r="E148" s="151"/>
      <c r="F148" s="151"/>
      <c r="G148" s="151"/>
      <c r="H148" s="151"/>
    </row>
    <row r="149" spans="1:8" s="79" customFormat="1" ht="12.75">
      <c r="A149" s="79" t="s">
        <v>141</v>
      </c>
      <c r="C149" s="137" t="e">
        <f>'Historical financial'!#REF!</f>
        <v>#REF!</v>
      </c>
      <c r="D149" s="147" t="e">
        <f>'Financial Forecast'!#REF!</f>
        <v>#REF!</v>
      </c>
      <c r="E149" s="147" t="e">
        <f>'Financial Forecast'!#REF!</f>
        <v>#REF!</v>
      </c>
      <c r="F149" s="147" t="e">
        <f>'Financial Forecast'!#REF!</f>
        <v>#REF!</v>
      </c>
      <c r="G149" s="147" t="e">
        <f>'Financial Forecast'!#REF!</f>
        <v>#REF!</v>
      </c>
      <c r="H149" s="147" t="e">
        <f>'Financial Forecast'!#REF!</f>
        <v>#REF!</v>
      </c>
    </row>
    <row r="150" spans="1:8" s="79" customFormat="1" ht="12.75">
      <c r="A150" s="100" t="s">
        <v>142</v>
      </c>
      <c r="B150" s="100"/>
      <c r="C150" s="137" t="e">
        <f>'Historical financial'!#REF!</f>
        <v>#REF!</v>
      </c>
      <c r="D150" s="147" t="e">
        <f>'Financial Forecast'!#REF!</f>
        <v>#REF!</v>
      </c>
      <c r="E150" s="147" t="e">
        <f>'Financial Forecast'!#REF!</f>
        <v>#REF!</v>
      </c>
      <c r="F150" s="147" t="e">
        <f>'Financial Forecast'!#REF!</f>
        <v>#REF!</v>
      </c>
      <c r="G150" s="147" t="e">
        <f>'Financial Forecast'!#REF!</f>
        <v>#REF!</v>
      </c>
      <c r="H150" s="147" t="e">
        <f>'Financial Forecast'!#REF!</f>
        <v>#REF!</v>
      </c>
    </row>
    <row r="151" spans="1:8" s="79" customFormat="1" ht="12.75">
      <c r="A151" s="79" t="s">
        <v>132</v>
      </c>
      <c r="C151" s="152" t="e">
        <f>'Historical financial'!#REF!</f>
        <v>#REF!</v>
      </c>
      <c r="D151" s="149" t="e">
        <f>'Financial Forecast'!#REF!</f>
        <v>#REF!</v>
      </c>
      <c r="E151" s="149" t="e">
        <f>'Financial Forecast'!#REF!</f>
        <v>#REF!</v>
      </c>
      <c r="F151" s="149" t="e">
        <f>'Financial Forecast'!#REF!</f>
        <v>#REF!</v>
      </c>
      <c r="G151" s="149" t="e">
        <f>'Financial Forecast'!#REF!</f>
        <v>#REF!</v>
      </c>
      <c r="H151" s="149" t="e">
        <f>'Financial Forecast'!#REF!</f>
        <v>#REF!</v>
      </c>
    </row>
    <row r="152" spans="1:8" s="10" customFormat="1" ht="12.75">
      <c r="A152" s="10" t="s">
        <v>143</v>
      </c>
      <c r="C152" s="154" t="e">
        <f>SUM(C149:C151)</f>
        <v>#REF!</v>
      </c>
      <c r="D152" s="151" t="e">
        <f>'Financial Forecast'!#REF!</f>
        <v>#REF!</v>
      </c>
      <c r="E152" s="151" t="e">
        <f>'Financial Forecast'!#REF!</f>
        <v>#REF!</v>
      </c>
      <c r="F152" s="151" t="e">
        <f>'Financial Forecast'!#REF!</f>
        <v>#REF!</v>
      </c>
      <c r="G152" s="151" t="e">
        <f>'Financial Forecast'!#REF!</f>
        <v>#REF!</v>
      </c>
      <c r="H152" s="151" t="e">
        <f>'Financial Forecast'!#REF!</f>
        <v>#REF!</v>
      </c>
    </row>
    <row r="153" spans="3:8" s="10" customFormat="1" ht="12.75">
      <c r="C153" s="154"/>
      <c r="D153" s="151"/>
      <c r="E153" s="151"/>
      <c r="F153" s="151"/>
      <c r="G153" s="151"/>
      <c r="H153" s="151"/>
    </row>
    <row r="154" spans="1:8" s="10" customFormat="1" ht="12.75">
      <c r="A154" s="90" t="s">
        <v>144</v>
      </c>
      <c r="B154" s="90"/>
      <c r="C154" s="154"/>
      <c r="D154" s="151"/>
      <c r="E154" s="151"/>
      <c r="F154" s="151"/>
      <c r="G154" s="151"/>
      <c r="H154" s="151"/>
    </row>
    <row r="155" spans="1:8" s="79" customFormat="1" ht="12.75">
      <c r="A155" s="79" t="s">
        <v>145</v>
      </c>
      <c r="C155" s="99" t="e">
        <f>'Historical financial'!#REF!</f>
        <v>#REF!</v>
      </c>
      <c r="D155" s="147" t="e">
        <f>'Financial Forecast'!#REF!</f>
        <v>#REF!</v>
      </c>
      <c r="E155" s="147" t="e">
        <f>'Financial Forecast'!#REF!</f>
        <v>#REF!</v>
      </c>
      <c r="F155" s="147" t="e">
        <f>'Financial Forecast'!#REF!</f>
        <v>#REF!</v>
      </c>
      <c r="G155" s="147" t="e">
        <f>'Financial Forecast'!#REF!</f>
        <v>#REF!</v>
      </c>
      <c r="H155" s="147" t="e">
        <f>'Financial Forecast'!#REF!</f>
        <v>#REF!</v>
      </c>
    </row>
    <row r="156" spans="1:8" s="79" customFormat="1" ht="12.75">
      <c r="A156" s="155" t="s">
        <v>132</v>
      </c>
      <c r="B156" s="155"/>
      <c r="C156" s="156" t="e">
        <f>'Historical financial'!#REF!</f>
        <v>#REF!</v>
      </c>
      <c r="D156" s="149" t="e">
        <f>'Financial Forecast'!#REF!</f>
        <v>#REF!</v>
      </c>
      <c r="E156" s="149" t="e">
        <f>'Financial Forecast'!#REF!</f>
        <v>#REF!</v>
      </c>
      <c r="F156" s="149" t="e">
        <f>'Financial Forecast'!#REF!</f>
        <v>#REF!</v>
      </c>
      <c r="G156" s="149" t="e">
        <f>'Financial Forecast'!#REF!</f>
        <v>#REF!</v>
      </c>
      <c r="H156" s="149" t="e">
        <f>'Financial Forecast'!#REF!</f>
        <v>#REF!</v>
      </c>
    </row>
    <row r="157" spans="1:8" s="10" customFormat="1" ht="12.75">
      <c r="A157" s="10" t="s">
        <v>146</v>
      </c>
      <c r="C157" s="138" t="e">
        <f>SUM(C155:C156)</f>
        <v>#REF!</v>
      </c>
      <c r="D157" s="151" t="e">
        <f>'Financial Forecast'!#REF!</f>
        <v>#REF!</v>
      </c>
      <c r="E157" s="151" t="e">
        <f>'Financial Forecast'!#REF!</f>
        <v>#REF!</v>
      </c>
      <c r="F157" s="151" t="e">
        <f>'Financial Forecast'!#REF!</f>
        <v>#REF!</v>
      </c>
      <c r="G157" s="151" t="e">
        <f>'Financial Forecast'!#REF!</f>
        <v>#REF!</v>
      </c>
      <c r="H157" s="151" t="e">
        <f>'Financial Forecast'!#REF!</f>
        <v>#REF!</v>
      </c>
    </row>
    <row r="158" spans="3:8" s="79" customFormat="1" ht="12.75">
      <c r="C158" s="152"/>
      <c r="D158" s="149"/>
      <c r="E158" s="149"/>
      <c r="F158" s="149"/>
      <c r="G158" s="149"/>
      <c r="H158" s="149"/>
    </row>
    <row r="159" spans="1:8" s="10" customFormat="1" ht="12.75">
      <c r="A159" s="10" t="s">
        <v>147</v>
      </c>
      <c r="C159" s="138" t="e">
        <f>C152+C157</f>
        <v>#REF!</v>
      </c>
      <c r="D159" s="151" t="e">
        <f>'Financial Forecast'!#REF!</f>
        <v>#REF!</v>
      </c>
      <c r="E159" s="151" t="e">
        <f>'Financial Forecast'!#REF!</f>
        <v>#REF!</v>
      </c>
      <c r="F159" s="151" t="e">
        <f>'Financial Forecast'!#REF!</f>
        <v>#REF!</v>
      </c>
      <c r="G159" s="151" t="e">
        <f>'Financial Forecast'!#REF!</f>
        <v>#REF!</v>
      </c>
      <c r="H159" s="151" t="e">
        <f>'Financial Forecast'!#REF!</f>
        <v>#REF!</v>
      </c>
    </row>
    <row r="160" spans="3:8" s="79" customFormat="1" ht="12.75">
      <c r="C160" s="152"/>
      <c r="D160" s="149"/>
      <c r="E160" s="149"/>
      <c r="F160" s="149"/>
      <c r="G160" s="149"/>
      <c r="H160" s="149"/>
    </row>
    <row r="161" spans="1:8" s="10" customFormat="1" ht="12.75">
      <c r="A161" s="10" t="s">
        <v>148</v>
      </c>
      <c r="C161" s="138" t="e">
        <f>C146-C159</f>
        <v>#REF!</v>
      </c>
      <c r="D161" s="151" t="e">
        <f>'Financial Forecast'!#REF!</f>
        <v>#REF!</v>
      </c>
      <c r="E161" s="151" t="e">
        <f>'Financial Forecast'!#REF!</f>
        <v>#REF!</v>
      </c>
      <c r="F161" s="151" t="e">
        <f>'Financial Forecast'!#REF!</f>
        <v>#REF!</v>
      </c>
      <c r="G161" s="151" t="e">
        <f>'Financial Forecast'!#REF!</f>
        <v>#REF!</v>
      </c>
      <c r="H161" s="151" t="e">
        <f>'Financial Forecast'!#REF!</f>
        <v>#REF!</v>
      </c>
    </row>
    <row r="162" spans="1:8" s="79" customFormat="1" ht="12.75">
      <c r="A162" s="101"/>
      <c r="B162" s="101"/>
      <c r="C162" s="137"/>
      <c r="D162" s="147"/>
      <c r="E162" s="147"/>
      <c r="F162" s="147"/>
      <c r="G162" s="147"/>
      <c r="H162" s="147"/>
    </row>
    <row r="163" spans="1:8" s="10" customFormat="1" ht="12.75">
      <c r="A163" s="10" t="s">
        <v>149</v>
      </c>
      <c r="C163" s="138"/>
      <c r="D163" s="151"/>
      <c r="E163" s="151"/>
      <c r="F163" s="151"/>
      <c r="G163" s="151"/>
      <c r="H163" s="151"/>
    </row>
    <row r="164" spans="1:8" s="79" customFormat="1" ht="12.75">
      <c r="A164" s="79" t="s">
        <v>150</v>
      </c>
      <c r="C164" s="137" t="e">
        <f>'Historical financial'!#REF!</f>
        <v>#REF!</v>
      </c>
      <c r="D164" s="147" t="e">
        <f>'Financial Forecast'!#REF!</f>
        <v>#REF!</v>
      </c>
      <c r="E164" s="147" t="e">
        <f>'Financial Forecast'!#REF!</f>
        <v>#REF!</v>
      </c>
      <c r="F164" s="147" t="e">
        <f>'Financial Forecast'!#REF!</f>
        <v>#REF!</v>
      </c>
      <c r="G164" s="147" t="e">
        <f>'Financial Forecast'!#REF!</f>
        <v>#REF!</v>
      </c>
      <c r="H164" s="147" t="e">
        <f>'Financial Forecast'!#REF!</f>
        <v>#REF!</v>
      </c>
    </row>
    <row r="165" spans="1:8" s="79" customFormat="1" ht="12.75">
      <c r="A165" s="79" t="s">
        <v>151</v>
      </c>
      <c r="C165" s="137" t="e">
        <f>'Historical financial'!#REF!</f>
        <v>#REF!</v>
      </c>
      <c r="D165" s="147" t="e">
        <f>'Financial Forecast'!#REF!</f>
        <v>#REF!</v>
      </c>
      <c r="E165" s="147" t="e">
        <f>'Financial Forecast'!#REF!</f>
        <v>#REF!</v>
      </c>
      <c r="F165" s="147" t="e">
        <f>'Financial Forecast'!#REF!</f>
        <v>#REF!</v>
      </c>
      <c r="G165" s="147" t="e">
        <f>'Financial Forecast'!#REF!</f>
        <v>#REF!</v>
      </c>
      <c r="H165" s="147" t="e">
        <f>'Financial Forecast'!#REF!</f>
        <v>#REF!</v>
      </c>
    </row>
    <row r="166" spans="1:8" s="79" customFormat="1" ht="12.75">
      <c r="A166" s="100" t="s">
        <v>152</v>
      </c>
      <c r="B166" s="100"/>
      <c r="C166" s="152" t="e">
        <f>'Historical financial'!#REF!</f>
        <v>#REF!</v>
      </c>
      <c r="D166" s="149" t="e">
        <f>'Financial Forecast'!#REF!</f>
        <v>#REF!</v>
      </c>
      <c r="E166" s="149" t="e">
        <f>'Financial Forecast'!#REF!</f>
        <v>#REF!</v>
      </c>
      <c r="F166" s="149" t="e">
        <f>'Financial Forecast'!#REF!</f>
        <v>#REF!</v>
      </c>
      <c r="G166" s="149" t="e">
        <f>'Financial Forecast'!#REF!</f>
        <v>#REF!</v>
      </c>
      <c r="H166" s="149" t="e">
        <f>'Financial Forecast'!#REF!</f>
        <v>#REF!</v>
      </c>
    </row>
    <row r="167" spans="1:8" s="10" customFormat="1" ht="12.75">
      <c r="A167" s="10" t="s">
        <v>153</v>
      </c>
      <c r="C167" s="138" t="e">
        <f>SUM(C164:C166)</f>
        <v>#REF!</v>
      </c>
      <c r="D167" s="151" t="e">
        <f>'Financial Forecast'!#REF!</f>
        <v>#REF!</v>
      </c>
      <c r="E167" s="151" t="e">
        <f>'Financial Forecast'!#REF!</f>
        <v>#REF!</v>
      </c>
      <c r="F167" s="151" t="e">
        <f>'Financial Forecast'!#REF!</f>
        <v>#REF!</v>
      </c>
      <c r="G167" s="151" t="e">
        <f>'Financial Forecast'!#REF!</f>
        <v>#REF!</v>
      </c>
      <c r="H167" s="151" t="e">
        <f>'Financial Forecast'!#REF!</f>
        <v>#REF!</v>
      </c>
    </row>
    <row r="193" spans="3:7" ht="12.75">
      <c r="C193" s="157"/>
      <c r="D193" s="157"/>
      <c r="E193" s="157"/>
      <c r="F193" s="157"/>
      <c r="G193" s="157"/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1" max="255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50"/>
  <sheetViews>
    <sheetView workbookViewId="0" topLeftCell="A1">
      <selection activeCell="D10" sqref="D10"/>
    </sheetView>
  </sheetViews>
  <sheetFormatPr defaultColWidth="9.33203125" defaultRowHeight="12.75"/>
  <cols>
    <col min="1" max="1" width="26.5" style="1" customWidth="1"/>
    <col min="2" max="2" width="5" style="1" customWidth="1"/>
    <col min="3" max="5" width="13.83203125" style="1" customWidth="1"/>
    <col min="6" max="7" width="14.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">
        <v>154</v>
      </c>
    </row>
    <row r="3" spans="1:2" ht="12.75">
      <c r="A3" s="11"/>
      <c r="B3" s="160"/>
    </row>
    <row r="4" spans="1:7" ht="12.75">
      <c r="A4" s="160" t="s">
        <v>61</v>
      </c>
      <c r="B4" s="160"/>
      <c r="C4" s="82" t="str">
        <f>Assumptions!C54</f>
        <v>2008/09</v>
      </c>
      <c r="D4" s="82" t="str">
        <f>Assumptions!D54</f>
        <v>2009/10</v>
      </c>
      <c r="E4" s="82" t="str">
        <f>Assumptions!E54</f>
        <v>2010/11</v>
      </c>
      <c r="F4" s="82" t="str">
        <f>Assumptions!F54</f>
        <v>2011/12</v>
      </c>
      <c r="G4" s="82" t="str">
        <f>Assumptions!G54</f>
        <v>2012/13</v>
      </c>
    </row>
    <row r="5" spans="1:7" s="86" customFormat="1" ht="10.5">
      <c r="A5" s="86" t="str">
        <f>A45</f>
        <v>Product 1</v>
      </c>
      <c r="B5" s="34"/>
      <c r="C5" s="86">
        <f>'Revenue 1'!C10</f>
        <v>15</v>
      </c>
      <c r="D5" s="86">
        <f>'Revenue 1'!D10</f>
        <v>40</v>
      </c>
      <c r="E5" s="86">
        <f>'Revenue 1'!E10</f>
        <v>95</v>
      </c>
      <c r="F5" s="86">
        <f>'Revenue 1'!F10</f>
        <v>160</v>
      </c>
      <c r="G5" s="86">
        <f>'Revenue 1'!G10</f>
        <v>235</v>
      </c>
    </row>
    <row r="6" spans="1:7" s="86" customFormat="1" ht="10.5">
      <c r="A6" s="86" t="str">
        <f>A46</f>
        <v>Product 2</v>
      </c>
      <c r="B6" s="34"/>
      <c r="C6" s="86">
        <f>'Revenue 2'!C10</f>
        <v>16</v>
      </c>
      <c r="D6" s="86">
        <f>'Revenue 2'!D10</f>
        <v>92</v>
      </c>
      <c r="E6" s="86">
        <f>'Revenue 2'!E10</f>
        <v>150</v>
      </c>
      <c r="F6" s="86">
        <f>'Revenue 2'!F10</f>
        <v>209</v>
      </c>
      <c r="G6" s="86">
        <f>'Revenue 2'!G10</f>
        <v>268</v>
      </c>
    </row>
    <row r="7" spans="1:7" s="86" customFormat="1" ht="10.5">
      <c r="A7" s="86" t="str">
        <f>A47</f>
        <v>Product 3</v>
      </c>
      <c r="B7" s="34"/>
      <c r="C7" s="161">
        <f>'Revenue 3'!C10</f>
        <v>39</v>
      </c>
      <c r="D7" s="161">
        <f>'Revenue 3'!D10</f>
        <v>43</v>
      </c>
      <c r="E7" s="161">
        <f>'Revenue 3'!E10</f>
        <v>56</v>
      </c>
      <c r="F7" s="161">
        <f>'Revenue 3'!F10</f>
        <v>70</v>
      </c>
      <c r="G7" s="161">
        <f>'Revenue 3'!G10</f>
        <v>84</v>
      </c>
    </row>
    <row r="8" spans="1:7" s="86" customFormat="1" ht="10.5">
      <c r="A8" s="86" t="str">
        <f>A48</f>
        <v>Service 1</v>
      </c>
      <c r="B8" s="34"/>
      <c r="C8" s="161">
        <f>'Revenue 4'!C10</f>
        <v>24</v>
      </c>
      <c r="D8" s="161">
        <f>'Revenue 4'!D10</f>
        <v>28</v>
      </c>
      <c r="E8" s="161">
        <f>'Revenue 4'!E10</f>
        <v>32</v>
      </c>
      <c r="F8" s="161">
        <f>'Revenue 4'!F10</f>
        <v>294</v>
      </c>
      <c r="G8" s="161">
        <f>'Revenue 4'!G10</f>
        <v>671</v>
      </c>
    </row>
    <row r="9" spans="1:7" s="86" customFormat="1" ht="10.5">
      <c r="A9" s="86" t="str">
        <f>A49</f>
        <v>Service 2</v>
      </c>
      <c r="B9" s="34"/>
      <c r="C9" s="162">
        <f>'Revenue 5'!C10</f>
        <v>18</v>
      </c>
      <c r="D9" s="162">
        <f>'Revenue 5'!D10</f>
        <v>21</v>
      </c>
      <c r="E9" s="162">
        <f>'Revenue 5'!E10</f>
        <v>24</v>
      </c>
      <c r="F9" s="162">
        <f>'Revenue 5'!F10</f>
        <v>27</v>
      </c>
      <c r="G9" s="162">
        <f>'Revenue 5'!G10</f>
        <v>30</v>
      </c>
    </row>
    <row r="10" spans="1:7" s="86" customFormat="1" ht="10.5">
      <c r="A10" s="163" t="s">
        <v>54</v>
      </c>
      <c r="B10" s="34"/>
      <c r="C10" s="86">
        <f>SUM(C5:C9)</f>
        <v>112</v>
      </c>
      <c r="D10" s="86">
        <f>SUM(D5:D9)</f>
        <v>224</v>
      </c>
      <c r="E10" s="86">
        <f>SUM(E5:E9)</f>
        <v>357</v>
      </c>
      <c r="F10" s="86">
        <f>SUM(F5:F9)</f>
        <v>760</v>
      </c>
      <c r="G10" s="86">
        <f>SUM(G5:G9)</f>
        <v>1288</v>
      </c>
    </row>
    <row r="11" spans="1:2" ht="12.75">
      <c r="A11" s="110"/>
      <c r="B11" s="80"/>
    </row>
    <row r="12" spans="1:7" ht="12.75">
      <c r="A12" s="160" t="s">
        <v>155</v>
      </c>
      <c r="B12" s="160"/>
      <c r="C12" s="82" t="str">
        <f>C4</f>
        <v>2008/09</v>
      </c>
      <c r="D12" s="82" t="str">
        <f>D4</f>
        <v>2009/10</v>
      </c>
      <c r="E12" s="82" t="str">
        <f>E4</f>
        <v>2010/11</v>
      </c>
      <c r="F12" s="82" t="str">
        <f>F4</f>
        <v>2011/12</v>
      </c>
      <c r="G12" s="82" t="str">
        <f>G4</f>
        <v>2012/13</v>
      </c>
    </row>
    <row r="13" spans="1:7" s="86" customFormat="1" ht="10.5">
      <c r="A13" s="34" t="str">
        <f>A45</f>
        <v>Product 1</v>
      </c>
      <c r="B13" s="34"/>
      <c r="C13" s="86">
        <f>'Revenue 1'!C17</f>
        <v>3</v>
      </c>
      <c r="D13" s="86">
        <f>'Revenue 1'!D17</f>
        <v>8</v>
      </c>
      <c r="E13" s="86">
        <f>'Revenue 1'!E17</f>
        <v>19</v>
      </c>
      <c r="F13" s="86">
        <f>'Revenue 1'!F17</f>
        <v>32</v>
      </c>
      <c r="G13" s="86">
        <f>'Revenue 1'!G17</f>
        <v>47</v>
      </c>
    </row>
    <row r="14" spans="1:7" s="86" customFormat="1" ht="10.5">
      <c r="A14" s="34" t="str">
        <f>A46</f>
        <v>Product 2</v>
      </c>
      <c r="B14" s="34"/>
      <c r="C14" s="86">
        <f>'Revenue 2'!$C$17</f>
        <v>3.2</v>
      </c>
      <c r="D14" s="86">
        <f>'Revenue 2'!$C$17</f>
        <v>3.2</v>
      </c>
      <c r="E14" s="86">
        <f>'Revenue 2'!$C$17</f>
        <v>3.2</v>
      </c>
      <c r="F14" s="86">
        <f>'Revenue 2'!$C$17</f>
        <v>3.2</v>
      </c>
      <c r="G14" s="86">
        <f>'Revenue 2'!$C$17</f>
        <v>3.2</v>
      </c>
    </row>
    <row r="15" spans="1:7" s="86" customFormat="1" ht="10.5">
      <c r="A15" s="34" t="str">
        <f>A47</f>
        <v>Product 3</v>
      </c>
      <c r="B15" s="34"/>
      <c r="C15" s="161">
        <f>'Revenue 3'!C17</f>
        <v>7.800000000000001</v>
      </c>
      <c r="D15" s="161">
        <f>'Revenue 3'!D17</f>
        <v>8.6</v>
      </c>
      <c r="E15" s="161">
        <f>'Revenue 3'!E17</f>
        <v>11.2</v>
      </c>
      <c r="F15" s="161">
        <f>'Revenue 3'!F17</f>
        <v>14</v>
      </c>
      <c r="G15" s="161">
        <f>'Revenue 3'!G17</f>
        <v>16.8</v>
      </c>
    </row>
    <row r="16" spans="1:7" s="86" customFormat="1" ht="10.5">
      <c r="A16" s="34" t="str">
        <f>A48</f>
        <v>Service 1</v>
      </c>
      <c r="B16" s="34"/>
      <c r="C16" s="161">
        <f>'Revenue 4'!C17</f>
        <v>19.800000000000004</v>
      </c>
      <c r="D16" s="161">
        <f>'Revenue 4'!D17</f>
        <v>23.099999999999998</v>
      </c>
      <c r="E16" s="161">
        <f>'Revenue 4'!E17</f>
        <v>26.400000000000002</v>
      </c>
      <c r="F16" s="161">
        <f>'Revenue 4'!F17</f>
        <v>261.9</v>
      </c>
      <c r="G16" s="161">
        <f>'Revenue 4'!G17</f>
        <v>600.9</v>
      </c>
    </row>
    <row r="17" spans="1:7" s="86" customFormat="1" ht="10.5">
      <c r="A17" s="34" t="str">
        <f>A49</f>
        <v>Service 2</v>
      </c>
      <c r="B17" s="34"/>
      <c r="C17" s="162">
        <f>'Revenue 5'!C17</f>
        <v>3.5999999999999996</v>
      </c>
      <c r="D17" s="162">
        <f>'Revenue 5'!D17</f>
        <v>4.199999999999999</v>
      </c>
      <c r="E17" s="162">
        <f>'Revenue 5'!E17</f>
        <v>4.800000000000001</v>
      </c>
      <c r="F17" s="162">
        <f>'Revenue 5'!F17</f>
        <v>5.4</v>
      </c>
      <c r="G17" s="162">
        <f>'Revenue 5'!G17</f>
        <v>6</v>
      </c>
    </row>
    <row r="18" spans="1:7" s="86" customFormat="1" ht="10.5">
      <c r="A18" s="163" t="s">
        <v>54</v>
      </c>
      <c r="B18" s="34"/>
      <c r="C18" s="86">
        <f>SUM(C13:C17)</f>
        <v>37.400000000000006</v>
      </c>
      <c r="D18" s="86">
        <f>SUM(D13:D17)</f>
        <v>47.099999999999994</v>
      </c>
      <c r="E18" s="86">
        <f>SUM(E13:E17)</f>
        <v>64.6</v>
      </c>
      <c r="F18" s="86">
        <f>SUM(F13:F17)</f>
        <v>316.49999999999994</v>
      </c>
      <c r="G18" s="86">
        <f>SUM(G13:G17)</f>
        <v>673.9</v>
      </c>
    </row>
    <row r="19" spans="1:2" ht="12.75">
      <c r="A19" s="110"/>
      <c r="B19" s="80"/>
    </row>
    <row r="20" spans="1:7" ht="12.75">
      <c r="A20" s="160" t="s">
        <v>62</v>
      </c>
      <c r="B20" s="160"/>
      <c r="C20" s="82" t="str">
        <f>C4</f>
        <v>2008/09</v>
      </c>
      <c r="D20" s="82" t="str">
        <f>D4</f>
        <v>2009/10</v>
      </c>
      <c r="E20" s="82" t="str">
        <f>E4</f>
        <v>2010/11</v>
      </c>
      <c r="F20" s="82" t="str">
        <f>F4</f>
        <v>2011/12</v>
      </c>
      <c r="G20" s="82" t="str">
        <f>G4</f>
        <v>2012/13</v>
      </c>
    </row>
    <row r="21" spans="1:7" s="86" customFormat="1" ht="10.5">
      <c r="A21" s="34" t="str">
        <f>A45</f>
        <v>Product 1</v>
      </c>
      <c r="B21" s="34"/>
      <c r="C21" s="86">
        <f>'Revenue 1'!C24</f>
        <v>12</v>
      </c>
      <c r="D21" s="86">
        <f>'Revenue 1'!D24</f>
        <v>32</v>
      </c>
      <c r="E21" s="86">
        <f>'Revenue 1'!E24</f>
        <v>76</v>
      </c>
      <c r="F21" s="86">
        <f>'Revenue 1'!F24</f>
        <v>128</v>
      </c>
      <c r="G21" s="86">
        <f>'Revenue 1'!G24</f>
        <v>188</v>
      </c>
    </row>
    <row r="22" spans="1:7" s="86" customFormat="1" ht="10.5">
      <c r="A22" s="34" t="str">
        <f>A46</f>
        <v>Product 2</v>
      </c>
      <c r="B22" s="34"/>
      <c r="C22" s="86">
        <f>'Revenue 2'!$C$24</f>
        <v>12.8</v>
      </c>
      <c r="D22" s="86">
        <f>'Revenue 2'!$C$24</f>
        <v>12.8</v>
      </c>
      <c r="E22" s="86">
        <f>'Revenue 2'!$C$24</f>
        <v>12.8</v>
      </c>
      <c r="F22" s="86">
        <f>'Revenue 2'!$C$24</f>
        <v>12.8</v>
      </c>
      <c r="G22" s="86">
        <f>'Revenue 2'!$C$24</f>
        <v>12.8</v>
      </c>
    </row>
    <row r="23" spans="1:7" s="86" customFormat="1" ht="10.5">
      <c r="A23" s="34" t="str">
        <f>A47</f>
        <v>Product 3</v>
      </c>
      <c r="B23" s="34"/>
      <c r="C23" s="161">
        <f>'Revenue 3'!C24</f>
        <v>31.200000000000003</v>
      </c>
      <c r="D23" s="161">
        <f>'Revenue 3'!D24</f>
        <v>34.4</v>
      </c>
      <c r="E23" s="161">
        <f>'Revenue 3'!E24</f>
        <v>44.8</v>
      </c>
      <c r="F23" s="161">
        <f>'Revenue 3'!F24</f>
        <v>56</v>
      </c>
      <c r="G23" s="161">
        <f>'Revenue 3'!G24</f>
        <v>67.2</v>
      </c>
    </row>
    <row r="24" spans="1:7" s="86" customFormat="1" ht="10.5">
      <c r="A24" s="34" t="str">
        <f>A48</f>
        <v>Service 1</v>
      </c>
      <c r="B24" s="34"/>
      <c r="C24" s="161">
        <f>'Revenue 4'!C24</f>
        <v>4.199999999999999</v>
      </c>
      <c r="D24" s="161">
        <f>'Revenue 4'!D24</f>
        <v>4.9</v>
      </c>
      <c r="E24" s="161">
        <f>'Revenue 4'!E24</f>
        <v>5.6</v>
      </c>
      <c r="F24" s="161">
        <f>'Revenue 4'!F24</f>
        <v>32.10000000000001</v>
      </c>
      <c r="G24" s="161">
        <f>'Revenue 4'!G24</f>
        <v>70.10000000000002</v>
      </c>
    </row>
    <row r="25" spans="1:7" s="86" customFormat="1" ht="10.5">
      <c r="A25" s="34" t="str">
        <f>A49</f>
        <v>Service 2</v>
      </c>
      <c r="B25" s="34"/>
      <c r="C25" s="162">
        <f>'Revenue 5'!C24</f>
        <v>14.399999999999999</v>
      </c>
      <c r="D25" s="162">
        <f>'Revenue 5'!D24</f>
        <v>16.799999999999997</v>
      </c>
      <c r="E25" s="162">
        <f>'Revenue 5'!E24</f>
        <v>19.200000000000003</v>
      </c>
      <c r="F25" s="162">
        <f>'Revenue 5'!F24</f>
        <v>21.6</v>
      </c>
      <c r="G25" s="162">
        <f>'Revenue 5'!G24</f>
        <v>24</v>
      </c>
    </row>
    <row r="26" spans="1:7" s="86" customFormat="1" ht="10.5">
      <c r="A26" s="163" t="s">
        <v>54</v>
      </c>
      <c r="B26" s="34"/>
      <c r="C26" s="86">
        <f>SUM(C21:C25)</f>
        <v>74.6</v>
      </c>
      <c r="D26" s="86">
        <f>SUM(D21:D25)</f>
        <v>100.9</v>
      </c>
      <c r="E26" s="86">
        <f>SUM(E21:E25)</f>
        <v>158.4</v>
      </c>
      <c r="F26" s="86">
        <f>SUM(F21:F25)</f>
        <v>250.5</v>
      </c>
      <c r="G26" s="86">
        <f>SUM(G21:G25)</f>
        <v>362.1</v>
      </c>
    </row>
    <row r="27" spans="1:2" ht="12.75">
      <c r="A27" s="110"/>
      <c r="B27" s="80"/>
    </row>
    <row r="28" spans="1:7" ht="12.75">
      <c r="A28" s="160" t="s">
        <v>34</v>
      </c>
      <c r="B28" s="160"/>
      <c r="C28" s="82" t="str">
        <f>C4</f>
        <v>2008/09</v>
      </c>
      <c r="D28" s="82" t="str">
        <f>D4</f>
        <v>2009/10</v>
      </c>
      <c r="E28" s="82" t="str">
        <f>E4</f>
        <v>2010/11</v>
      </c>
      <c r="F28" s="82" t="str">
        <f>F4</f>
        <v>2011/12</v>
      </c>
      <c r="G28" s="82" t="str">
        <f>G4</f>
        <v>2012/13</v>
      </c>
    </row>
    <row r="29" spans="1:7" s="86" customFormat="1" ht="10.5">
      <c r="A29" s="34" t="str">
        <f>A45</f>
        <v>Product 1</v>
      </c>
      <c r="B29" s="34"/>
      <c r="C29" s="86">
        <f>'Revenue 1'!C31</f>
        <v>15</v>
      </c>
      <c r="D29" s="86">
        <f>'Revenue 1'!D31</f>
        <v>40</v>
      </c>
      <c r="E29" s="86">
        <f>'Revenue 1'!E31</f>
        <v>95</v>
      </c>
      <c r="F29" s="86">
        <f>'Revenue 1'!F31</f>
        <v>160</v>
      </c>
      <c r="G29" s="86">
        <f>'Revenue 1'!G31</f>
        <v>235</v>
      </c>
    </row>
    <row r="30" spans="1:7" s="86" customFormat="1" ht="10.5">
      <c r="A30" s="34" t="str">
        <f>A46</f>
        <v>Product 2</v>
      </c>
      <c r="B30" s="34"/>
      <c r="C30" s="86">
        <f>'Revenue 2'!C31</f>
        <v>4</v>
      </c>
      <c r="D30" s="86">
        <f>'Revenue 2'!D31</f>
        <v>20</v>
      </c>
      <c r="E30" s="86">
        <f>'Revenue 2'!E31</f>
        <v>19</v>
      </c>
      <c r="F30" s="86">
        <f>'Revenue 2'!F31</f>
        <v>19</v>
      </c>
      <c r="G30" s="86">
        <f>'Revenue 2'!G31</f>
        <v>19</v>
      </c>
    </row>
    <row r="31" spans="1:7" s="86" customFormat="1" ht="10.5">
      <c r="A31" s="34" t="str">
        <f>A47</f>
        <v>Product 3</v>
      </c>
      <c r="B31" s="34"/>
      <c r="C31" s="161">
        <f>'Revenue 3'!C31</f>
        <v>35</v>
      </c>
      <c r="D31" s="161">
        <f>'Revenue 3'!D31</f>
        <v>35</v>
      </c>
      <c r="E31" s="161">
        <f>'Revenue 3'!E31</f>
        <v>45</v>
      </c>
      <c r="F31" s="161">
        <f>'Revenue 3'!F31</f>
        <v>55</v>
      </c>
      <c r="G31" s="161">
        <f>'Revenue 3'!G31</f>
        <v>65</v>
      </c>
    </row>
    <row r="32" spans="1:7" s="86" customFormat="1" ht="10.5">
      <c r="A32" s="34" t="str">
        <f>A48</f>
        <v>Service 1</v>
      </c>
      <c r="B32" s="34"/>
      <c r="C32" s="161">
        <f>'Revenue 4'!C31</f>
        <v>20</v>
      </c>
      <c r="D32" s="161">
        <f>'Revenue 4'!D31</f>
        <v>20</v>
      </c>
      <c r="E32" s="161">
        <f>'Revenue 4'!E31</f>
        <v>20</v>
      </c>
      <c r="F32" s="161">
        <f>'Revenue 4'!F31</f>
        <v>235</v>
      </c>
      <c r="G32" s="161">
        <f>'Revenue 4'!G31</f>
        <v>510</v>
      </c>
    </row>
    <row r="33" spans="1:7" s="86" customFormat="1" ht="10.5">
      <c r="A33" s="34" t="str">
        <f>A49</f>
        <v>Service 2</v>
      </c>
      <c r="B33" s="34"/>
      <c r="C33" s="162">
        <f>'Revenue 5'!C31</f>
        <v>15</v>
      </c>
      <c r="D33" s="162">
        <f>'Revenue 5'!D31</f>
        <v>15</v>
      </c>
      <c r="E33" s="162">
        <f>'Revenue 5'!E31</f>
        <v>15</v>
      </c>
      <c r="F33" s="162">
        <f>'Revenue 5'!F31</f>
        <v>15</v>
      </c>
      <c r="G33" s="162">
        <f>'Revenue 5'!G31</f>
        <v>15</v>
      </c>
    </row>
    <row r="34" spans="1:7" s="86" customFormat="1" ht="10.5">
      <c r="A34" s="163" t="s">
        <v>54</v>
      </c>
      <c r="B34" s="34"/>
      <c r="C34" s="86">
        <f>SUM(C29:C33)</f>
        <v>89</v>
      </c>
      <c r="D34" s="86">
        <f>SUM(D29:D33)</f>
        <v>130</v>
      </c>
      <c r="E34" s="86">
        <f>SUM(E29:E33)</f>
        <v>194</v>
      </c>
      <c r="F34" s="86">
        <f>SUM(F29:F33)</f>
        <v>484</v>
      </c>
      <c r="G34" s="86">
        <f>SUM(G29:G33)</f>
        <v>844</v>
      </c>
    </row>
    <row r="35" spans="1:2" ht="12.75">
      <c r="A35" s="110"/>
      <c r="B35" s="80"/>
    </row>
    <row r="36" spans="1:7" ht="12.75">
      <c r="A36" s="160" t="s">
        <v>35</v>
      </c>
      <c r="B36" s="160"/>
      <c r="C36" s="82" t="str">
        <f>C4</f>
        <v>2008/09</v>
      </c>
      <c r="D36" s="82" t="str">
        <f>D4</f>
        <v>2009/10</v>
      </c>
      <c r="E36" s="82" t="str">
        <f>E4</f>
        <v>2010/11</v>
      </c>
      <c r="F36" s="82" t="str">
        <f>F4</f>
        <v>2011/12</v>
      </c>
      <c r="G36" s="82" t="str">
        <f>G4</f>
        <v>2012/13</v>
      </c>
    </row>
    <row r="37" spans="1:7" s="86" customFormat="1" ht="10.5">
      <c r="A37" s="34" t="str">
        <f>A45</f>
        <v>Product 1</v>
      </c>
      <c r="B37" s="34"/>
      <c r="C37" s="86">
        <f>'Revenue 1'!C38</f>
        <v>0</v>
      </c>
      <c r="D37" s="86">
        <f>'Revenue 1'!D38</f>
        <v>0</v>
      </c>
      <c r="E37" s="86">
        <f>'Revenue 1'!E38</f>
        <v>0</v>
      </c>
      <c r="F37" s="86">
        <f>'Revenue 1'!F38</f>
        <v>0</v>
      </c>
      <c r="G37" s="86">
        <f>'Revenue 1'!G38</f>
        <v>0</v>
      </c>
    </row>
    <row r="38" spans="1:7" s="86" customFormat="1" ht="10.5">
      <c r="A38" s="34" t="str">
        <f>A46</f>
        <v>Product 2</v>
      </c>
      <c r="B38" s="34"/>
      <c r="C38" s="86">
        <f>'Revenue 2'!C38</f>
        <v>12</v>
      </c>
      <c r="D38" s="86">
        <f>'Revenue 2'!D38</f>
        <v>72</v>
      </c>
      <c r="E38" s="86">
        <f>'Revenue 2'!E38</f>
        <v>131</v>
      </c>
      <c r="F38" s="86">
        <f>'Revenue 2'!F38</f>
        <v>190</v>
      </c>
      <c r="G38" s="86">
        <f>'Revenue 2'!G38</f>
        <v>249</v>
      </c>
    </row>
    <row r="39" spans="1:7" s="86" customFormat="1" ht="10.5">
      <c r="A39" s="34" t="str">
        <f>A47</f>
        <v>Product 3</v>
      </c>
      <c r="B39" s="34"/>
      <c r="C39" s="161">
        <f>'Revenue 3'!C38</f>
        <v>4</v>
      </c>
      <c r="D39" s="161">
        <f>'Revenue 3'!D38</f>
        <v>8</v>
      </c>
      <c r="E39" s="161">
        <f>'Revenue 3'!E38</f>
        <v>11</v>
      </c>
      <c r="F39" s="161">
        <f>'Revenue 3'!F38</f>
        <v>15</v>
      </c>
      <c r="G39" s="161">
        <f>'Revenue 3'!G38</f>
        <v>19</v>
      </c>
    </row>
    <row r="40" spans="1:7" s="86" customFormat="1" ht="10.5">
      <c r="A40" s="34" t="str">
        <f>A48</f>
        <v>Service 1</v>
      </c>
      <c r="B40" s="34"/>
      <c r="C40" s="161">
        <f>'Revenue 4'!C38</f>
        <v>4</v>
      </c>
      <c r="D40" s="161">
        <f>'Revenue 4'!D38</f>
        <v>8</v>
      </c>
      <c r="E40" s="161">
        <f>'Revenue 4'!E38</f>
        <v>12</v>
      </c>
      <c r="F40" s="161">
        <f>'Revenue 4'!F38</f>
        <v>59</v>
      </c>
      <c r="G40" s="161">
        <f>'Revenue 4'!G38</f>
        <v>161</v>
      </c>
    </row>
    <row r="41" spans="1:7" s="86" customFormat="1" ht="10.5">
      <c r="A41" s="34" t="str">
        <f>A49</f>
        <v>Service 2</v>
      </c>
      <c r="B41" s="34"/>
      <c r="C41" s="162">
        <f>'Revenue 5'!C38</f>
        <v>3</v>
      </c>
      <c r="D41" s="162">
        <f>'Revenue 5'!D38</f>
        <v>6</v>
      </c>
      <c r="E41" s="162">
        <f>'Revenue 5'!E38</f>
        <v>9</v>
      </c>
      <c r="F41" s="162">
        <f>'Revenue 5'!F38</f>
        <v>12</v>
      </c>
      <c r="G41" s="162">
        <f>'Revenue 5'!G38</f>
        <v>15</v>
      </c>
    </row>
    <row r="42" spans="1:7" s="86" customFormat="1" ht="10.5">
      <c r="A42" s="163" t="s">
        <v>54</v>
      </c>
      <c r="B42" s="34"/>
      <c r="C42" s="86">
        <f>SUM(C37:C41)</f>
        <v>23</v>
      </c>
      <c r="D42" s="86">
        <f>SUM(D37:D41)</f>
        <v>94</v>
      </c>
      <c r="E42" s="86">
        <f>SUM(E37:E41)</f>
        <v>163</v>
      </c>
      <c r="F42" s="86">
        <f>SUM(F37:F41)</f>
        <v>276</v>
      </c>
      <c r="G42" s="86">
        <f>SUM(G37:G41)</f>
        <v>444</v>
      </c>
    </row>
    <row r="43" spans="1:2" ht="12.75">
      <c r="A43" s="110"/>
      <c r="B43" s="80"/>
    </row>
    <row r="44" spans="1:7" ht="12.75">
      <c r="A44" s="11" t="s">
        <v>156</v>
      </c>
      <c r="C44" s="121" t="str">
        <f>C4</f>
        <v>2008/09</v>
      </c>
      <c r="D44" s="121" t="str">
        <f>D4</f>
        <v>2009/10</v>
      </c>
      <c r="E44" s="121" t="str">
        <f>E4</f>
        <v>2010/11</v>
      </c>
      <c r="F44" s="121" t="str">
        <f>F4</f>
        <v>2011/12</v>
      </c>
      <c r="G44" s="121" t="str">
        <f>G4</f>
        <v>2012/13</v>
      </c>
    </row>
    <row r="45" spans="1:7" s="86" customFormat="1" ht="10.5">
      <c r="A45" s="34" t="str">
        <f>Assumptions!A39</f>
        <v>Product 1</v>
      </c>
      <c r="B45" s="34"/>
      <c r="C45" s="164">
        <f>(C5-C13)/C5</f>
        <v>0.8</v>
      </c>
      <c r="D45" s="164">
        <f>(D5-D13)/D5</f>
        <v>0.8</v>
      </c>
      <c r="E45" s="164">
        <f>(E5-E13)/E5</f>
        <v>0.8</v>
      </c>
      <c r="F45" s="164">
        <f>(F5-F13)/F5</f>
        <v>0.8</v>
      </c>
      <c r="G45" s="164">
        <f>(G5-G13)/G5</f>
        <v>0.8</v>
      </c>
    </row>
    <row r="46" spans="1:7" s="86" customFormat="1" ht="10.5">
      <c r="A46" s="34" t="str">
        <f>Assumptions!A40</f>
        <v>Product 2</v>
      </c>
      <c r="B46" s="34"/>
      <c r="C46" s="164">
        <f>(C6-C14)/C6</f>
        <v>0.8</v>
      </c>
      <c r="D46" s="164">
        <f>(D6-D14)/D6</f>
        <v>0.9652173913043478</v>
      </c>
      <c r="E46" s="164">
        <f>(E6-E14)/E6</f>
        <v>0.9786666666666668</v>
      </c>
      <c r="F46" s="164">
        <f>(F6-F14)/F6</f>
        <v>0.9846889952153111</v>
      </c>
      <c r="G46" s="164">
        <f>(G6-G14)/G6</f>
        <v>0.9880597014925373</v>
      </c>
    </row>
    <row r="47" spans="1:7" s="86" customFormat="1" ht="10.5">
      <c r="A47" s="34" t="str">
        <f>Assumptions!A41</f>
        <v>Product 3</v>
      </c>
      <c r="B47" s="34"/>
      <c r="C47" s="164">
        <f>(C7-C15)/C7</f>
        <v>0.7999999999999999</v>
      </c>
      <c r="D47" s="164">
        <f>(D7-D15)/D7</f>
        <v>0.7999999999999999</v>
      </c>
      <c r="E47" s="164">
        <f>(E7-E15)/E7</f>
        <v>0.7999999999999999</v>
      </c>
      <c r="F47" s="164">
        <f>(F7-F15)/F7</f>
        <v>0.8</v>
      </c>
      <c r="G47" s="164">
        <f>(G7-G15)/G7</f>
        <v>0.8</v>
      </c>
    </row>
    <row r="48" spans="1:7" s="86" customFormat="1" ht="10.5">
      <c r="A48" s="34" t="str">
        <f>Assumptions!A42</f>
        <v>Service 1</v>
      </c>
      <c r="B48" s="34"/>
      <c r="C48" s="164">
        <f>(C8-C16)/C8</f>
        <v>0.17499999999999982</v>
      </c>
      <c r="D48" s="164">
        <f>(D8-D16)/D8</f>
        <v>0.17500000000000007</v>
      </c>
      <c r="E48" s="164">
        <f>(E8-E16)/E8</f>
        <v>0.17499999999999993</v>
      </c>
      <c r="F48" s="164">
        <f>(F8-F16)/F8</f>
        <v>0.10918367346938783</v>
      </c>
      <c r="G48" s="164">
        <f>(G8-G16)/G8</f>
        <v>0.10447093889716844</v>
      </c>
    </row>
    <row r="49" spans="1:7" s="86" customFormat="1" ht="10.5">
      <c r="A49" s="34" t="str">
        <f>Assumptions!A43</f>
        <v>Service 2</v>
      </c>
      <c r="B49" s="34"/>
      <c r="C49" s="164">
        <f>(C9-C17)/C9</f>
        <v>0.8</v>
      </c>
      <c r="D49" s="164">
        <f>(D9-D17)/D9</f>
        <v>0.8</v>
      </c>
      <c r="E49" s="164">
        <f>(E9-E17)/E9</f>
        <v>0.7999999999999999</v>
      </c>
      <c r="F49" s="164">
        <f>(F9-F17)/F9</f>
        <v>0.8</v>
      </c>
      <c r="G49" s="164">
        <f>(G9-G17)/G9</f>
        <v>0.8</v>
      </c>
    </row>
    <row r="50" spans="1:7" s="86" customFormat="1" ht="10.5">
      <c r="A50" s="34" t="s">
        <v>157</v>
      </c>
      <c r="B50" s="34"/>
      <c r="C50" s="164">
        <f>(C10-C18)/C10</f>
        <v>0.6660714285714285</v>
      </c>
      <c r="D50" s="164">
        <f>(D10-D18)/D10</f>
        <v>0.7897321428571429</v>
      </c>
      <c r="E50" s="164">
        <f>(E10-E18)/E10</f>
        <v>0.819047619047619</v>
      </c>
      <c r="F50" s="164">
        <f>(F10-F18)/F10</f>
        <v>0.5835526315789474</v>
      </c>
      <c r="G50" s="164">
        <f>(G10-G18)/G10</f>
        <v>0.4767857142857143</v>
      </c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 scale="97"/>
  <headerFooter alignWithMargins="0">
    <oddFooter>&amp;L Confidential&amp;C&amp;A&amp;RPage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E94"/>
  <sheetViews>
    <sheetView workbookViewId="0" topLeftCell="A1">
      <selection activeCell="C2" sqref="C2"/>
    </sheetView>
  </sheetViews>
  <sheetFormatPr defaultColWidth="9.33203125" defaultRowHeight="12.75"/>
  <cols>
    <col min="1" max="1" width="32.66015625" style="127" customWidth="1"/>
    <col min="2" max="2" width="12.33203125" style="127" customWidth="1"/>
    <col min="3" max="5" width="9.83203125" style="165" customWidth="1"/>
    <col min="6" max="17" width="11.83203125" style="127" customWidth="1"/>
    <col min="18" max="19" width="9.83203125" style="127" customWidth="1"/>
    <col min="20" max="25" width="11.83203125" style="127" customWidth="1"/>
    <col min="26" max="16384" width="8.83203125" style="127" customWidth="1"/>
  </cols>
  <sheetData>
    <row r="1" spans="1:5" s="79" customFormat="1" ht="17.25">
      <c r="A1" s="166" t="str">
        <f>Assumptions!A1</f>
        <v>ABC Company Limited</v>
      </c>
      <c r="B1" s="166"/>
      <c r="C1" s="167"/>
      <c r="D1" s="168"/>
      <c r="E1" s="168"/>
    </row>
    <row r="2" spans="1:5" s="171" customFormat="1" ht="24.75">
      <c r="A2" s="169" t="s">
        <v>158</v>
      </c>
      <c r="B2" s="169"/>
      <c r="C2" s="170"/>
      <c r="D2" s="170"/>
      <c r="E2" s="170"/>
    </row>
    <row r="3" spans="1:5" s="174" customFormat="1" ht="12.75" customHeight="1">
      <c r="A3" s="172"/>
      <c r="B3" s="173"/>
      <c r="C3" s="128"/>
      <c r="D3" s="128"/>
      <c r="E3" s="128"/>
    </row>
    <row r="4" spans="1:5" s="79" customFormat="1" ht="12.75">
      <c r="A4" s="173" t="s">
        <v>159</v>
      </c>
      <c r="B4" s="175"/>
      <c r="C4" s="176" t="s">
        <v>160</v>
      </c>
      <c r="D4" s="176" t="s">
        <v>161</v>
      </c>
      <c r="E4" s="176" t="s">
        <v>58</v>
      </c>
    </row>
    <row r="5" spans="1:5" s="79" customFormat="1" ht="12.75">
      <c r="A5" s="177" t="s">
        <v>162</v>
      </c>
      <c r="B5" s="175"/>
      <c r="C5" s="178">
        <v>0</v>
      </c>
      <c r="D5" s="178">
        <v>0</v>
      </c>
      <c r="E5" s="178">
        <f>SUM(C5:D5)</f>
        <v>0</v>
      </c>
    </row>
    <row r="6" spans="1:5" s="79" customFormat="1" ht="12.75">
      <c r="A6" s="179" t="s">
        <v>163</v>
      </c>
      <c r="B6" s="175"/>
      <c r="C6" s="180">
        <f>SUM(C5:C5)</f>
        <v>0</v>
      </c>
      <c r="D6" s="180">
        <f>SUM(D5:D5)</f>
        <v>0</v>
      </c>
      <c r="E6" s="180">
        <f>SUM(C6:D6)</f>
        <v>0</v>
      </c>
    </row>
    <row r="7" spans="1:5" s="79" customFormat="1" ht="12.75">
      <c r="A7" s="177"/>
      <c r="B7" s="175"/>
      <c r="C7" s="181"/>
      <c r="D7" s="181"/>
      <c r="E7" s="181"/>
    </row>
    <row r="8" spans="1:5" s="79" customFormat="1" ht="12.75">
      <c r="A8" s="182" t="s">
        <v>107</v>
      </c>
      <c r="B8" s="175"/>
      <c r="C8" s="181"/>
      <c r="D8" s="181"/>
      <c r="E8" s="181"/>
    </row>
    <row r="9" spans="1:5" s="79" customFormat="1" ht="12.75">
      <c r="A9" s="175" t="s">
        <v>107</v>
      </c>
      <c r="B9" s="175"/>
      <c r="C9" s="178">
        <v>0</v>
      </c>
      <c r="D9" s="178">
        <v>0</v>
      </c>
      <c r="E9" s="178">
        <f>SUM(C9:D9)</f>
        <v>0</v>
      </c>
    </row>
    <row r="10" spans="1:5" s="79" customFormat="1" ht="12.75">
      <c r="A10" s="179" t="s">
        <v>108</v>
      </c>
      <c r="B10" s="175"/>
      <c r="C10" s="181">
        <f>SUM(C9:C9)</f>
        <v>0</v>
      </c>
      <c r="D10" s="181">
        <f>SUM(D9:D9)</f>
        <v>0</v>
      </c>
      <c r="E10" s="181">
        <f>SUM(E9:E9)</f>
        <v>0</v>
      </c>
    </row>
    <row r="11" spans="1:5" s="79" customFormat="1" ht="12.75">
      <c r="A11" s="175"/>
      <c r="B11" s="175"/>
      <c r="C11" s="178"/>
      <c r="D11" s="178"/>
      <c r="E11" s="178"/>
    </row>
    <row r="12" spans="1:5" s="10" customFormat="1" ht="12.75">
      <c r="A12" s="173" t="s">
        <v>65</v>
      </c>
      <c r="B12" s="183"/>
      <c r="C12" s="184">
        <f>C6+C10</f>
        <v>0</v>
      </c>
      <c r="D12" s="184">
        <f>D6+D10</f>
        <v>0</v>
      </c>
      <c r="E12" s="184">
        <f>E6+E10</f>
        <v>0</v>
      </c>
    </row>
    <row r="13" spans="1:5" s="10" customFormat="1" ht="12.75">
      <c r="A13" s="173"/>
      <c r="B13" s="183"/>
      <c r="C13" s="184"/>
      <c r="D13" s="184"/>
      <c r="E13" s="184"/>
    </row>
    <row r="14" spans="1:5" s="10" customFormat="1" ht="12.75">
      <c r="A14" s="173" t="s">
        <v>164</v>
      </c>
      <c r="B14" s="183"/>
      <c r="C14" s="185">
        <v>0</v>
      </c>
      <c r="D14" s="185">
        <v>0</v>
      </c>
      <c r="E14" s="185">
        <f>SUM(C14:D14)</f>
        <v>0</v>
      </c>
    </row>
    <row r="15" spans="1:5" s="79" customFormat="1" ht="12.75">
      <c r="A15" s="179"/>
      <c r="B15" s="186"/>
      <c r="C15" s="181"/>
      <c r="D15" s="181"/>
      <c r="E15" s="181"/>
    </row>
    <row r="16" spans="1:5" s="79" customFormat="1" ht="12.75">
      <c r="A16" s="173" t="s">
        <v>62</v>
      </c>
      <c r="B16" s="186"/>
      <c r="C16" s="185">
        <f>C12-C14</f>
        <v>0</v>
      </c>
      <c r="D16" s="185">
        <f>D12-D14</f>
        <v>0</v>
      </c>
      <c r="E16" s="185">
        <f>E12-E14</f>
        <v>0</v>
      </c>
    </row>
    <row r="17" spans="1:5" s="10" customFormat="1" ht="12.75">
      <c r="A17" s="173"/>
      <c r="B17" s="183"/>
      <c r="C17" s="185"/>
      <c r="D17" s="185"/>
      <c r="E17" s="185"/>
    </row>
    <row r="18" spans="1:5" s="10" customFormat="1" ht="12.75">
      <c r="A18" s="173" t="s">
        <v>66</v>
      </c>
      <c r="B18" s="183"/>
      <c r="C18" s="185"/>
      <c r="D18" s="185"/>
      <c r="E18" s="185"/>
    </row>
    <row r="19" spans="1:5" s="10" customFormat="1" ht="12.75">
      <c r="A19" s="177" t="str">
        <f>'Operating and capital expenses'!A5</f>
        <v>Finance and administration</v>
      </c>
      <c r="B19" s="183"/>
      <c r="C19" s="181"/>
      <c r="D19" s="181"/>
      <c r="E19" s="181">
        <f>SUM(C19:D19)</f>
        <v>0</v>
      </c>
    </row>
    <row r="20" spans="1:5" s="10" customFormat="1" ht="12.75">
      <c r="A20" s="177" t="str">
        <f>'Operating and capital expenses'!A6</f>
        <v>Sales and marketing</v>
      </c>
      <c r="B20" s="183"/>
      <c r="C20" s="181"/>
      <c r="D20" s="181"/>
      <c r="E20" s="181">
        <f>SUM(C20:D20)</f>
        <v>0</v>
      </c>
    </row>
    <row r="21" spans="1:5" s="10" customFormat="1" ht="12.75">
      <c r="A21" s="177" t="str">
        <f>'Operating and capital expenses'!A7</f>
        <v>Research and development</v>
      </c>
      <c r="B21" s="183"/>
      <c r="C21" s="181"/>
      <c r="D21" s="181"/>
      <c r="E21" s="181">
        <f>SUM(C21:D21)</f>
        <v>0</v>
      </c>
    </row>
    <row r="22" spans="1:5" s="10" customFormat="1" ht="12.75">
      <c r="A22" s="177" t="str">
        <f>'Operating and capital expenses'!A8</f>
        <v>Staff</v>
      </c>
      <c r="B22" s="183"/>
      <c r="C22" s="181"/>
      <c r="D22" s="181"/>
      <c r="E22" s="181">
        <f>SUM(C22:D22)</f>
        <v>0</v>
      </c>
    </row>
    <row r="23" spans="1:5" s="79" customFormat="1" ht="12.75">
      <c r="A23" s="177" t="str">
        <f>'Operating and capital expenses'!A9</f>
        <v>Overhead</v>
      </c>
      <c r="B23" s="177"/>
      <c r="C23" s="178"/>
      <c r="D23" s="178"/>
      <c r="E23" s="178">
        <f>SUM(C23:D23)</f>
        <v>0</v>
      </c>
    </row>
    <row r="24" spans="1:5" s="79" customFormat="1" ht="12.75">
      <c r="A24" s="179" t="s">
        <v>165</v>
      </c>
      <c r="B24" s="186"/>
      <c r="C24" s="181">
        <f>SUM(C19:C23)</f>
        <v>0</v>
      </c>
      <c r="D24" s="181">
        <f>SUM(D19:D23)</f>
        <v>0</v>
      </c>
      <c r="E24" s="181">
        <f>SUM(E19:E23)</f>
        <v>0</v>
      </c>
    </row>
    <row r="25" spans="1:5" s="79" customFormat="1" ht="12.75">
      <c r="A25" s="177"/>
      <c r="B25" s="177"/>
      <c r="C25" s="181"/>
      <c r="D25" s="181"/>
      <c r="E25" s="181"/>
    </row>
    <row r="26" spans="1:5" s="79" customFormat="1" ht="12.75">
      <c r="A26" s="173" t="s">
        <v>166</v>
      </c>
      <c r="B26" s="173"/>
      <c r="C26" s="185">
        <f>C16-C24</f>
        <v>0</v>
      </c>
      <c r="D26" s="185">
        <f>D16-D24</f>
        <v>0</v>
      </c>
      <c r="E26" s="185">
        <f>E16-E24</f>
        <v>0</v>
      </c>
    </row>
    <row r="27" spans="1:5" s="79" customFormat="1" ht="12.75">
      <c r="A27" s="177" t="s">
        <v>167</v>
      </c>
      <c r="B27" s="177"/>
      <c r="C27" s="181"/>
      <c r="D27" s="181"/>
      <c r="E27" s="181"/>
    </row>
    <row r="28" spans="1:5" s="79" customFormat="1" ht="12.75">
      <c r="A28" s="177" t="s">
        <v>168</v>
      </c>
      <c r="B28" s="177"/>
      <c r="C28" s="178"/>
      <c r="D28" s="178"/>
      <c r="E28" s="178"/>
    </row>
    <row r="29" spans="1:5" s="79" customFormat="1" ht="12.75">
      <c r="A29" s="179" t="s">
        <v>169</v>
      </c>
      <c r="B29" s="177"/>
      <c r="C29" s="181">
        <f>SUM(C27:C28)</f>
        <v>0</v>
      </c>
      <c r="D29" s="181">
        <f>SUM(D27:D28)</f>
        <v>0</v>
      </c>
      <c r="E29" s="181">
        <f>SUM(E27:E28)</f>
        <v>0</v>
      </c>
    </row>
    <row r="30" spans="1:5" s="79" customFormat="1" ht="12.75">
      <c r="A30" s="183" t="s">
        <v>170</v>
      </c>
      <c r="B30" s="183"/>
      <c r="C30" s="185">
        <f>C26-C27-C28</f>
        <v>0</v>
      </c>
      <c r="D30" s="185">
        <f>D26-D27-D28</f>
        <v>0</v>
      </c>
      <c r="E30" s="185">
        <f>E26-E27-E28</f>
        <v>0</v>
      </c>
    </row>
    <row r="31" spans="1:5" s="79" customFormat="1" ht="12.75">
      <c r="A31" s="175" t="s">
        <v>171</v>
      </c>
      <c r="B31" s="175"/>
      <c r="C31" s="181">
        <v>0</v>
      </c>
      <c r="D31" s="181">
        <f>'Financial Forecast'!C97</f>
        <v>0</v>
      </c>
      <c r="E31" s="181">
        <f>SUM(C31:D31)</f>
        <v>0</v>
      </c>
    </row>
    <row r="32" spans="1:5" s="79" customFormat="1" ht="12.75">
      <c r="A32" s="175" t="s">
        <v>115</v>
      </c>
      <c r="B32" s="175"/>
      <c r="C32" s="181">
        <v>0</v>
      </c>
      <c r="D32" s="181">
        <f>'Financial Forecast'!C98</f>
        <v>0</v>
      </c>
      <c r="E32" s="181">
        <f>SUM(C32:D32)</f>
        <v>0</v>
      </c>
    </row>
    <row r="33" spans="1:5" s="79" customFormat="1" ht="12.75">
      <c r="A33" s="175" t="s">
        <v>116</v>
      </c>
      <c r="B33" s="175"/>
      <c r="C33" s="178"/>
      <c r="D33" s="178"/>
      <c r="E33" s="178"/>
    </row>
    <row r="34" spans="1:5" s="79" customFormat="1" ht="12.75">
      <c r="A34" s="179" t="s">
        <v>117</v>
      </c>
      <c r="B34" s="175"/>
      <c r="C34" s="181">
        <f>SUM(C31:C33)</f>
        <v>0</v>
      </c>
      <c r="D34" s="181">
        <f>SUM(D31:D33)</f>
        <v>0</v>
      </c>
      <c r="E34" s="181">
        <f>SUM(E31:E33)</f>
        <v>0</v>
      </c>
    </row>
    <row r="35" spans="1:5" s="79" customFormat="1" ht="12.75">
      <c r="A35" s="183" t="s">
        <v>69</v>
      </c>
      <c r="B35" s="183"/>
      <c r="C35" s="185">
        <f>C30+C34</f>
        <v>0</v>
      </c>
      <c r="D35" s="185">
        <f>D30+D34</f>
        <v>0</v>
      </c>
      <c r="E35" s="185">
        <f>E30+E34</f>
        <v>0</v>
      </c>
    </row>
    <row r="36" spans="1:5" s="79" customFormat="1" ht="12.75">
      <c r="A36" s="177" t="s">
        <v>119</v>
      </c>
      <c r="B36" s="177"/>
      <c r="C36" s="178">
        <v>0</v>
      </c>
      <c r="D36" s="178">
        <v>0</v>
      </c>
      <c r="E36" s="178">
        <f>SUM(C36:D36)</f>
        <v>0</v>
      </c>
    </row>
    <row r="37" spans="1:5" s="79" customFormat="1" ht="12.75">
      <c r="A37" s="183" t="s">
        <v>70</v>
      </c>
      <c r="B37" s="183"/>
      <c r="C37" s="185">
        <f>C35+C36</f>
        <v>0</v>
      </c>
      <c r="D37" s="185">
        <f>D35+D36</f>
        <v>0</v>
      </c>
      <c r="E37" s="185">
        <f>E35+E36</f>
        <v>0</v>
      </c>
    </row>
    <row r="38" spans="1:5" s="79" customFormat="1" ht="12.75">
      <c r="A38" s="183"/>
      <c r="B38" s="183"/>
      <c r="C38" s="185"/>
      <c r="D38" s="185"/>
      <c r="E38" s="185"/>
    </row>
    <row r="39" spans="1:5" s="79" customFormat="1" ht="12.75">
      <c r="A39" s="183" t="s">
        <v>71</v>
      </c>
      <c r="B39" s="183"/>
      <c r="C39" s="185"/>
      <c r="D39" s="185"/>
      <c r="E39" s="185"/>
    </row>
    <row r="40" spans="1:5" s="79" customFormat="1" ht="12.75">
      <c r="A40" s="175" t="str">
        <f>A19</f>
        <v>Finance and administration</v>
      </c>
      <c r="B40" s="183"/>
      <c r="C40" s="185"/>
      <c r="D40" s="185"/>
      <c r="E40" s="185"/>
    </row>
    <row r="41" spans="1:5" s="79" customFormat="1" ht="12.75">
      <c r="A41" s="175" t="str">
        <f>A20</f>
        <v>Sales and marketing</v>
      </c>
      <c r="B41" s="183"/>
      <c r="C41" s="185"/>
      <c r="D41" s="185"/>
      <c r="E41" s="185"/>
    </row>
    <row r="42" spans="1:5" s="79" customFormat="1" ht="12.75">
      <c r="A42" s="175" t="str">
        <f>A21</f>
        <v>Research and development</v>
      </c>
      <c r="B42" s="183"/>
      <c r="C42" s="185"/>
      <c r="D42" s="185"/>
      <c r="E42" s="185"/>
    </row>
    <row r="43" spans="1:5" s="79" customFormat="1" ht="12.75">
      <c r="A43" s="175" t="str">
        <f>A22</f>
        <v>Staff</v>
      </c>
      <c r="B43" s="183"/>
      <c r="C43" s="185"/>
      <c r="D43" s="185"/>
      <c r="E43" s="185"/>
    </row>
    <row r="44" spans="1:5" s="79" customFormat="1" ht="12.75">
      <c r="A44" s="175" t="str">
        <f>A23</f>
        <v>Overhead</v>
      </c>
      <c r="B44" s="183"/>
      <c r="C44" s="187"/>
      <c r="D44" s="187"/>
      <c r="E44" s="187"/>
    </row>
    <row r="45" spans="1:5" s="79" customFormat="1" ht="12.75">
      <c r="A45" s="188" t="s">
        <v>122</v>
      </c>
      <c r="B45" s="183"/>
      <c r="C45" s="185">
        <f>SUM(C40:C44)</f>
        <v>0</v>
      </c>
      <c r="D45" s="185">
        <f>SUM(D40:D44)</f>
        <v>0</v>
      </c>
      <c r="E45" s="185">
        <f>SUM(E40:E44)</f>
        <v>0</v>
      </c>
    </row>
    <row r="46" spans="1:5" s="79" customFormat="1" ht="12.75">
      <c r="A46" s="188"/>
      <c r="B46" s="183"/>
      <c r="C46" s="185"/>
      <c r="D46" s="185"/>
      <c r="E46" s="185"/>
    </row>
    <row r="47" spans="1:5" s="79" customFormat="1" ht="12.75">
      <c r="A47" s="173" t="s">
        <v>172</v>
      </c>
      <c r="B47" s="183"/>
      <c r="C47" s="185">
        <f>C37-C45</f>
        <v>0</v>
      </c>
      <c r="D47" s="185">
        <f>D37-D45</f>
        <v>0</v>
      </c>
      <c r="E47" s="185">
        <f>E37-E45</f>
        <v>0</v>
      </c>
    </row>
    <row r="48" spans="1:5" s="79" customFormat="1" ht="12.75">
      <c r="A48" s="173"/>
      <c r="B48" s="183"/>
      <c r="C48" s="185"/>
      <c r="D48" s="185"/>
      <c r="E48" s="185"/>
    </row>
    <row r="49" spans="1:5" s="79" customFormat="1" ht="12.75">
      <c r="A49" s="173" t="s">
        <v>173</v>
      </c>
      <c r="B49" s="183"/>
      <c r="C49" s="185">
        <f>-C47</f>
        <v>0</v>
      </c>
      <c r="D49" s="185">
        <f>-D47</f>
        <v>0</v>
      </c>
      <c r="E49" s="185">
        <f>-E47</f>
        <v>0</v>
      </c>
    </row>
    <row r="50" spans="1:5" s="79" customFormat="1" ht="12.75">
      <c r="A50" s="173"/>
      <c r="B50" s="183"/>
      <c r="C50" s="185"/>
      <c r="D50" s="185"/>
      <c r="E50" s="185"/>
    </row>
    <row r="51" spans="1:5" s="79" customFormat="1" ht="15">
      <c r="A51" s="173" t="s">
        <v>174</v>
      </c>
      <c r="B51" s="92"/>
      <c r="C51" s="129">
        <f>C47+C49</f>
        <v>0</v>
      </c>
      <c r="D51" s="129">
        <f>D47+D49</f>
        <v>0</v>
      </c>
      <c r="E51" s="129">
        <f>E47+E49</f>
        <v>0</v>
      </c>
    </row>
    <row r="52" spans="1:5" s="79" customFormat="1" ht="17.25">
      <c r="A52" s="27" t="str">
        <f>A1</f>
        <v>ABC Company Limited</v>
      </c>
      <c r="B52" s="27"/>
      <c r="C52" s="18"/>
      <c r="D52" s="18"/>
      <c r="E52" s="18"/>
    </row>
    <row r="53" spans="1:5" s="79" customFormat="1" ht="15">
      <c r="A53" s="144" t="s">
        <v>175</v>
      </c>
      <c r="B53" s="144"/>
      <c r="C53" s="73"/>
      <c r="D53" s="73"/>
      <c r="E53" s="73"/>
    </row>
    <row r="54" spans="1:5" s="79" customFormat="1" ht="12.75">
      <c r="A54" s="10"/>
      <c r="B54" s="10"/>
      <c r="C54" s="132"/>
      <c r="D54" s="132" t="str">
        <f>D4</f>
        <v>H1 2000</v>
      </c>
      <c r="E54" s="132" t="str">
        <f>E4</f>
        <v>1999/2000</v>
      </c>
    </row>
    <row r="55" spans="1:5" s="10" customFormat="1" ht="12.75">
      <c r="A55" s="90" t="s">
        <v>129</v>
      </c>
      <c r="B55" s="90"/>
      <c r="C55" s="128"/>
      <c r="D55" s="128"/>
      <c r="E55" s="128"/>
    </row>
    <row r="56" spans="1:5" s="18" customFormat="1" ht="10.5">
      <c r="A56" s="18" t="s">
        <v>130</v>
      </c>
      <c r="C56" s="189"/>
      <c r="D56" s="189"/>
      <c r="E56" s="189"/>
    </row>
    <row r="57" spans="1:5" s="18" customFormat="1" ht="10.5">
      <c r="A57" s="18" t="s">
        <v>131</v>
      </c>
      <c r="C57" s="189"/>
      <c r="D57" s="189"/>
      <c r="E57" s="189"/>
    </row>
    <row r="58" spans="1:5" s="18" customFormat="1" ht="10.5">
      <c r="A58" s="18" t="s">
        <v>132</v>
      </c>
      <c r="C58" s="190"/>
      <c r="D58" s="190"/>
      <c r="E58" s="190"/>
    </row>
    <row r="59" spans="1:5" s="10" customFormat="1" ht="12.75">
      <c r="A59" s="90" t="s">
        <v>133</v>
      </c>
      <c r="B59" s="90"/>
      <c r="C59" s="191"/>
      <c r="D59" s="191">
        <f>SUM(D56:D58)</f>
        <v>0</v>
      </c>
      <c r="E59" s="191">
        <f>SUM(E56:E58)</f>
        <v>0</v>
      </c>
    </row>
    <row r="60" spans="1:5" s="79" customFormat="1" ht="12.75">
      <c r="A60" s="100"/>
      <c r="B60" s="100"/>
      <c r="C60" s="129"/>
      <c r="D60" s="129"/>
      <c r="E60" s="129"/>
    </row>
    <row r="61" spans="1:5" s="10" customFormat="1" ht="12.75">
      <c r="A61" s="90" t="s">
        <v>134</v>
      </c>
      <c r="B61" s="90"/>
      <c r="C61" s="133"/>
      <c r="D61" s="133"/>
      <c r="E61" s="133"/>
    </row>
    <row r="62" spans="1:5" s="18" customFormat="1" ht="10.5">
      <c r="A62" s="13" t="s">
        <v>176</v>
      </c>
      <c r="B62" s="13"/>
      <c r="C62" s="129"/>
      <c r="D62" s="129"/>
      <c r="E62" s="129"/>
    </row>
    <row r="63" spans="1:5" s="18" customFormat="1" ht="10.5">
      <c r="A63" s="18" t="s">
        <v>135</v>
      </c>
      <c r="C63" s="129"/>
      <c r="D63" s="129"/>
      <c r="E63" s="129"/>
    </row>
    <row r="64" spans="1:5" s="18" customFormat="1" ht="10.5">
      <c r="A64" s="18" t="s">
        <v>136</v>
      </c>
      <c r="C64" s="129"/>
      <c r="D64" s="129"/>
      <c r="E64" s="129"/>
    </row>
    <row r="65" spans="1:5" s="18" customFormat="1" ht="10.5">
      <c r="A65" s="18" t="s">
        <v>137</v>
      </c>
      <c r="C65" s="129"/>
      <c r="D65" s="129"/>
      <c r="E65" s="129"/>
    </row>
    <row r="66" spans="1:5" s="18" customFormat="1" ht="10.5">
      <c r="A66" s="13" t="s">
        <v>132</v>
      </c>
      <c r="B66" s="13"/>
      <c r="C66" s="130"/>
      <c r="D66" s="130"/>
      <c r="E66" s="130"/>
    </row>
    <row r="67" spans="1:5" s="10" customFormat="1" ht="12.75">
      <c r="A67" s="90" t="s">
        <v>138</v>
      </c>
      <c r="B67" s="90"/>
      <c r="C67" s="133"/>
      <c r="D67" s="133">
        <f>SUM(D62:D66)</f>
        <v>0</v>
      </c>
      <c r="E67" s="133">
        <f>SUM(E62:E66)</f>
        <v>0</v>
      </c>
    </row>
    <row r="68" spans="3:5" s="79" customFormat="1" ht="12.75">
      <c r="C68" s="130"/>
      <c r="D68" s="130"/>
      <c r="E68" s="130"/>
    </row>
    <row r="69" spans="1:5" s="10" customFormat="1" ht="12.75">
      <c r="A69" s="10" t="s">
        <v>139</v>
      </c>
      <c r="C69" s="133"/>
      <c r="D69" s="133">
        <f>D59+D67</f>
        <v>0</v>
      </c>
      <c r="E69" s="133">
        <f>E59+E67</f>
        <v>0</v>
      </c>
    </row>
    <row r="70" spans="1:5" s="91" customFormat="1" ht="12.75">
      <c r="A70" s="153"/>
      <c r="B70" s="153"/>
      <c r="C70" s="129"/>
      <c r="D70" s="129"/>
      <c r="E70" s="129"/>
    </row>
    <row r="71" spans="1:5" s="10" customFormat="1" ht="12.75">
      <c r="A71" s="90" t="s">
        <v>140</v>
      </c>
      <c r="B71" s="90"/>
      <c r="C71" s="133"/>
      <c r="D71" s="133"/>
      <c r="E71" s="133"/>
    </row>
    <row r="72" spans="1:5" s="18" customFormat="1" ht="10.5">
      <c r="A72" s="18" t="s">
        <v>177</v>
      </c>
      <c r="C72" s="129"/>
      <c r="D72" s="129"/>
      <c r="E72" s="129"/>
    </row>
    <row r="73" spans="1:5" s="18" customFormat="1" ht="10.5">
      <c r="A73" s="13" t="s">
        <v>142</v>
      </c>
      <c r="B73" s="13"/>
      <c r="C73" s="129"/>
      <c r="D73" s="129"/>
      <c r="E73" s="129"/>
    </row>
    <row r="74" spans="1:5" s="18" customFormat="1" ht="10.5">
      <c r="A74" s="13" t="s">
        <v>178</v>
      </c>
      <c r="B74" s="13"/>
      <c r="C74" s="129"/>
      <c r="D74" s="129"/>
      <c r="E74" s="129"/>
    </row>
    <row r="75" spans="1:5" s="18" customFormat="1" ht="10.5">
      <c r="A75" s="18" t="s">
        <v>132</v>
      </c>
      <c r="C75" s="192"/>
      <c r="D75" s="192"/>
      <c r="E75" s="192"/>
    </row>
    <row r="76" spans="1:5" s="10" customFormat="1" ht="12.75">
      <c r="A76" s="10" t="s">
        <v>143</v>
      </c>
      <c r="C76" s="193"/>
      <c r="D76" s="193">
        <f>SUM(D72:D75)</f>
        <v>0</v>
      </c>
      <c r="E76" s="193">
        <f>SUM(E72:E75)</f>
        <v>0</v>
      </c>
    </row>
    <row r="77" spans="3:5" s="79" customFormat="1" ht="12.75">
      <c r="C77" s="194"/>
      <c r="D77" s="194"/>
      <c r="E77" s="194"/>
    </row>
    <row r="78" spans="1:5" s="10" customFormat="1" ht="12.75">
      <c r="A78" s="90" t="s">
        <v>144</v>
      </c>
      <c r="B78" s="90"/>
      <c r="C78" s="193"/>
      <c r="D78" s="193"/>
      <c r="E78" s="193"/>
    </row>
    <row r="79" spans="1:5" s="18" customFormat="1" ht="10.5">
      <c r="A79" s="18" t="s">
        <v>142</v>
      </c>
      <c r="C79" s="195"/>
      <c r="D79" s="195"/>
      <c r="E79" s="195"/>
    </row>
    <row r="80" spans="1:5" s="18" customFormat="1" ht="10.5">
      <c r="A80" s="18" t="s">
        <v>178</v>
      </c>
      <c r="C80" s="195"/>
      <c r="D80" s="195"/>
      <c r="E80" s="195"/>
    </row>
    <row r="81" spans="1:5" s="18" customFormat="1" ht="10.5">
      <c r="A81" s="18" t="s">
        <v>179</v>
      </c>
      <c r="C81" s="195"/>
      <c r="D81" s="195"/>
      <c r="E81" s="195"/>
    </row>
    <row r="82" spans="1:5" s="18" customFormat="1" ht="11.25">
      <c r="A82" s="196" t="s">
        <v>132</v>
      </c>
      <c r="B82" s="196"/>
      <c r="C82" s="197"/>
      <c r="D82" s="197"/>
      <c r="E82" s="197"/>
    </row>
    <row r="83" spans="1:5" s="10" customFormat="1" ht="12.75">
      <c r="A83" s="10" t="s">
        <v>146</v>
      </c>
      <c r="C83" s="133"/>
      <c r="D83" s="133">
        <f>SUM(D79:D82)</f>
        <v>0</v>
      </c>
      <c r="E83" s="133">
        <f>SUM(E79:E82)</f>
        <v>0</v>
      </c>
    </row>
    <row r="84" spans="3:5" s="79" customFormat="1" ht="12.75">
      <c r="C84" s="130"/>
      <c r="D84" s="130"/>
      <c r="E84" s="130"/>
    </row>
    <row r="85" spans="1:5" s="10" customFormat="1" ht="12.75">
      <c r="A85" s="10" t="s">
        <v>147</v>
      </c>
      <c r="C85" s="133"/>
      <c r="D85" s="133">
        <f>D76+D83</f>
        <v>0</v>
      </c>
      <c r="E85" s="133">
        <f>E76+E83</f>
        <v>0</v>
      </c>
    </row>
    <row r="86" spans="3:5" s="79" customFormat="1" ht="12.75">
      <c r="C86" s="130"/>
      <c r="D86" s="130"/>
      <c r="E86" s="130"/>
    </row>
    <row r="87" spans="1:5" s="10" customFormat="1" ht="12.75">
      <c r="A87" s="10" t="s">
        <v>148</v>
      </c>
      <c r="C87" s="133"/>
      <c r="D87" s="133">
        <f>D69-D85</f>
        <v>0</v>
      </c>
      <c r="E87" s="133">
        <f>E69-E85</f>
        <v>0</v>
      </c>
    </row>
    <row r="88" spans="1:5" s="79" customFormat="1" ht="12.75">
      <c r="A88" s="101"/>
      <c r="B88" s="101"/>
      <c r="C88" s="129"/>
      <c r="D88" s="129"/>
      <c r="E88" s="129"/>
    </row>
    <row r="89" spans="1:5" s="10" customFormat="1" ht="12.75">
      <c r="A89" s="10" t="s">
        <v>149</v>
      </c>
      <c r="C89" s="133"/>
      <c r="D89" s="133"/>
      <c r="E89" s="133"/>
    </row>
    <row r="90" spans="1:5" s="18" customFormat="1" ht="10.5">
      <c r="A90" s="18" t="s">
        <v>150</v>
      </c>
      <c r="C90" s="129"/>
      <c r="D90" s="129"/>
      <c r="E90" s="129"/>
    </row>
    <row r="91" spans="1:5" s="18" customFormat="1" ht="10.5">
      <c r="A91" s="18" t="s">
        <v>180</v>
      </c>
      <c r="C91" s="129"/>
      <c r="D91" s="129"/>
      <c r="E91" s="129"/>
    </row>
    <row r="92" spans="1:5" s="18" customFormat="1" ht="10.5">
      <c r="A92" s="13" t="s">
        <v>152</v>
      </c>
      <c r="B92" s="13"/>
      <c r="C92" s="130"/>
      <c r="D92" s="130"/>
      <c r="E92" s="130"/>
    </row>
    <row r="93" spans="1:5" s="10" customFormat="1" ht="12.75">
      <c r="A93" s="10" t="s">
        <v>153</v>
      </c>
      <c r="C93" s="133"/>
      <c r="D93" s="133">
        <f>SUM(D90:D92)</f>
        <v>0</v>
      </c>
      <c r="E93" s="133">
        <f>SUM(E90:E92)</f>
        <v>0</v>
      </c>
    </row>
    <row r="94" spans="3:5" s="79" customFormat="1" ht="12.75">
      <c r="C94" s="18"/>
      <c r="D94" s="18"/>
      <c r="E94" s="18"/>
    </row>
  </sheetData>
  <printOptions/>
  <pageMargins left="0.5902777777777778" right="0.5902777777777778" top="0.7875" bottom="0.7875000000000001" header="0.5118055555555556" footer="0.5118055555555556"/>
  <pageSetup horizontalDpi="300" verticalDpi="300" orientation="portrait" paperSize="9" scale="90"/>
  <headerFooter alignWithMargins="0">
    <oddFooter>&amp;L Confidential&amp;C&amp;A&amp;RPage &amp;P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119"/>
  <sheetViews>
    <sheetView workbookViewId="0" topLeftCell="A1">
      <selection activeCell="A3" sqref="A3"/>
    </sheetView>
  </sheetViews>
  <sheetFormatPr defaultColWidth="9.33203125" defaultRowHeight="12.75"/>
  <cols>
    <col min="1" max="1" width="26.5" style="1" customWidth="1"/>
    <col min="2" max="2" width="5" style="1" customWidth="1"/>
    <col min="3" max="4" width="13.83203125" style="1" customWidth="1"/>
    <col min="5" max="5" width="18.33203125" style="1" customWidth="1"/>
    <col min="6" max="6" width="14.5" style="1" customWidth="1"/>
    <col min="7" max="7" width="16.16015625" style="1" customWidth="1"/>
    <col min="8" max="18" width="11.83203125" style="1" customWidth="1"/>
    <col min="19" max="20" width="9.83203125" style="1" customWidth="1"/>
    <col min="21" max="22" width="11.83203125" style="1" customWidth="1"/>
    <col min="23" max="16384" width="9.33203125" style="1" customWidth="1"/>
  </cols>
  <sheetData>
    <row r="1" spans="1:2" ht="17.25">
      <c r="A1" s="2" t="str">
        <f>Assumptions!A1</f>
        <v>ABC Company Limited</v>
      </c>
      <c r="B1" s="158"/>
    </row>
    <row r="2" s="159" customFormat="1" ht="15">
      <c r="A2" s="119" t="str">
        <f>Assumptions!A39</f>
        <v>Product 1</v>
      </c>
    </row>
    <row r="3" s="159" customFormat="1" ht="15">
      <c r="A3" s="11" t="s">
        <v>181</v>
      </c>
    </row>
    <row r="4" ht="12.75">
      <c r="B4" s="160"/>
    </row>
    <row r="5" spans="1:7" ht="12.75">
      <c r="A5" s="160" t="s">
        <v>182</v>
      </c>
      <c r="B5" s="160"/>
      <c r="C5" s="82" t="str">
        <f>Assumptions!C36</f>
        <v>2008/09</v>
      </c>
      <c r="D5" s="82" t="str">
        <f>Assumptions!D36</f>
        <v>2009/10</v>
      </c>
      <c r="E5" s="82" t="str">
        <f>Assumptions!E36</f>
        <v>2010/11</v>
      </c>
      <c r="F5" s="82" t="str">
        <f>Assumptions!F36</f>
        <v>2011/12</v>
      </c>
      <c r="G5" s="82" t="str">
        <f>Assumptions!G36</f>
        <v>2012/13</v>
      </c>
    </row>
    <row r="6" spans="1:7" s="86" customFormat="1" ht="10.5">
      <c r="A6" s="34" t="str">
        <f>Assumptions!A55</f>
        <v>United States</v>
      </c>
      <c r="B6" s="34"/>
      <c r="C6" s="86">
        <f>C27+C34</f>
        <v>5</v>
      </c>
      <c r="D6" s="86">
        <f>D27+D34</f>
        <v>15</v>
      </c>
      <c r="E6" s="86">
        <f>E27+E34</f>
        <v>30</v>
      </c>
      <c r="F6" s="86">
        <f>F27+F34</f>
        <v>50</v>
      </c>
      <c r="G6" s="86">
        <f>G27+G34</f>
        <v>75</v>
      </c>
    </row>
    <row r="7" spans="1:7" s="86" customFormat="1" ht="10.5">
      <c r="A7" s="34" t="str">
        <f>Assumptions!A56</f>
        <v>Europe</v>
      </c>
      <c r="B7" s="34"/>
      <c r="C7" s="86">
        <f>C28+C35</f>
        <v>5</v>
      </c>
      <c r="D7" s="86">
        <f>D28+D35</f>
        <v>15</v>
      </c>
      <c r="E7" s="86">
        <f>E28+E35</f>
        <v>30</v>
      </c>
      <c r="F7" s="86">
        <f>F28+F35</f>
        <v>50</v>
      </c>
      <c r="G7" s="86">
        <f>G28+G35</f>
        <v>75</v>
      </c>
    </row>
    <row r="8" spans="1:7" s="86" customFormat="1" ht="10.5">
      <c r="A8" s="34" t="str">
        <f>Assumptions!A57</f>
        <v>Asia</v>
      </c>
      <c r="B8" s="34"/>
      <c r="C8" s="86">
        <f>C29+C36</f>
        <v>5</v>
      </c>
      <c r="D8" s="86">
        <f>D29+D36</f>
        <v>10</v>
      </c>
      <c r="E8" s="86">
        <f>E29+E36</f>
        <v>35</v>
      </c>
      <c r="F8" s="86">
        <f>F29+F36</f>
        <v>60</v>
      </c>
      <c r="G8" s="86">
        <f>G29+G36</f>
        <v>85</v>
      </c>
    </row>
    <row r="9" spans="1:7" s="86" customFormat="1" ht="10.5">
      <c r="A9" s="34" t="str">
        <f>Assumptions!A58</f>
        <v>Rest of the world</v>
      </c>
      <c r="B9" s="34"/>
      <c r="C9" s="162">
        <f>C30+C37</f>
        <v>0</v>
      </c>
      <c r="D9" s="162">
        <f>D30+D37</f>
        <v>0</v>
      </c>
      <c r="E9" s="162">
        <f>E30+E37</f>
        <v>0</v>
      </c>
      <c r="F9" s="162">
        <f>F30+F37</f>
        <v>0</v>
      </c>
      <c r="G9" s="162">
        <f>G30+G37</f>
        <v>0</v>
      </c>
    </row>
    <row r="10" spans="1:7" ht="12.75">
      <c r="A10" s="110" t="s">
        <v>54</v>
      </c>
      <c r="B10" s="80"/>
      <c r="C10" s="1">
        <f>SUM(C6:C9)</f>
        <v>15</v>
      </c>
      <c r="D10" s="1">
        <f>SUM(D6:D9)</f>
        <v>40</v>
      </c>
      <c r="E10" s="1">
        <f>SUM(E6:E9)</f>
        <v>95</v>
      </c>
      <c r="F10" s="1">
        <f>SUM(F6:F9)</f>
        <v>160</v>
      </c>
      <c r="G10" s="1">
        <f>SUM(G6:G9)</f>
        <v>235</v>
      </c>
    </row>
    <row r="11" spans="1:2" ht="12.75">
      <c r="A11" s="110"/>
      <c r="B11" s="80"/>
    </row>
    <row r="12" spans="1:7" ht="12.75">
      <c r="A12" s="160" t="s">
        <v>155</v>
      </c>
      <c r="B12" s="160"/>
      <c r="C12" s="82" t="str">
        <f>C5</f>
        <v>2008/09</v>
      </c>
      <c r="D12" s="82" t="str">
        <f>D5</f>
        <v>2009/10</v>
      </c>
      <c r="E12" s="82" t="str">
        <f>E5</f>
        <v>2010/11</v>
      </c>
      <c r="F12" s="82" t="str">
        <f>F5</f>
        <v>2011/12</v>
      </c>
      <c r="G12" s="82" t="str">
        <f>G5</f>
        <v>2012/13</v>
      </c>
    </row>
    <row r="13" spans="1:7" s="86" customFormat="1" ht="10.5">
      <c r="A13" s="34" t="str">
        <f>A6</f>
        <v>United States</v>
      </c>
      <c r="B13" s="34"/>
      <c r="C13" s="86">
        <f>C41+C48</f>
        <v>1</v>
      </c>
      <c r="D13" s="86">
        <f>D41+D48</f>
        <v>3</v>
      </c>
      <c r="E13" s="86">
        <f>E41+E48</f>
        <v>6</v>
      </c>
      <c r="F13" s="86">
        <f>F41+F48</f>
        <v>10</v>
      </c>
      <c r="G13" s="86">
        <f>G41+G48</f>
        <v>15</v>
      </c>
    </row>
    <row r="14" spans="1:7" s="86" customFormat="1" ht="10.5">
      <c r="A14" s="34" t="str">
        <f>A7</f>
        <v>Europe</v>
      </c>
      <c r="B14" s="34"/>
      <c r="C14" s="86">
        <f>C42+C49</f>
        <v>1</v>
      </c>
      <c r="D14" s="86">
        <f>D42+D49</f>
        <v>3</v>
      </c>
      <c r="E14" s="86">
        <f>E42+E49</f>
        <v>6</v>
      </c>
      <c r="F14" s="86">
        <f>F42+F49</f>
        <v>10</v>
      </c>
      <c r="G14" s="86">
        <f>G42+G49</f>
        <v>15</v>
      </c>
    </row>
    <row r="15" spans="1:7" s="86" customFormat="1" ht="10.5">
      <c r="A15" s="34" t="str">
        <f>A8</f>
        <v>Asia</v>
      </c>
      <c r="B15" s="34"/>
      <c r="C15" s="86">
        <f>C43+C50</f>
        <v>1</v>
      </c>
      <c r="D15" s="86">
        <f>D43+D50</f>
        <v>2</v>
      </c>
      <c r="E15" s="86">
        <f>E43+E50</f>
        <v>7</v>
      </c>
      <c r="F15" s="86">
        <f>F43+F50</f>
        <v>12</v>
      </c>
      <c r="G15" s="86">
        <f>G43+G50</f>
        <v>17</v>
      </c>
    </row>
    <row r="16" spans="1:7" s="86" customFormat="1" ht="10.5">
      <c r="A16" s="34" t="str">
        <f>A9</f>
        <v>Rest of the world</v>
      </c>
      <c r="B16" s="34"/>
      <c r="C16" s="162">
        <f>C44+C51</f>
        <v>0</v>
      </c>
      <c r="D16" s="162">
        <f>D44+D51</f>
        <v>0</v>
      </c>
      <c r="E16" s="162">
        <f>E44+E51</f>
        <v>0</v>
      </c>
      <c r="F16" s="162">
        <f>F44+F51</f>
        <v>0</v>
      </c>
      <c r="G16" s="162">
        <f>G44+G51</f>
        <v>0</v>
      </c>
    </row>
    <row r="17" spans="1:7" ht="12.75">
      <c r="A17" s="110" t="s">
        <v>54</v>
      </c>
      <c r="B17" s="80"/>
      <c r="C17" s="1">
        <f>SUM(C13:C16)</f>
        <v>3</v>
      </c>
      <c r="D17" s="1">
        <f>SUM(D13:D16)</f>
        <v>8</v>
      </c>
      <c r="E17" s="1">
        <f>SUM(E13:E16)</f>
        <v>19</v>
      </c>
      <c r="F17" s="1">
        <f>SUM(F13:F16)</f>
        <v>32</v>
      </c>
      <c r="G17" s="1">
        <f>SUM(G13:G16)</f>
        <v>47</v>
      </c>
    </row>
    <row r="18" spans="1:2" ht="12.75">
      <c r="A18" s="110"/>
      <c r="B18" s="80"/>
    </row>
    <row r="19" spans="1:7" ht="12.75">
      <c r="A19" s="160" t="s">
        <v>62</v>
      </c>
      <c r="B19" s="160"/>
      <c r="C19" s="82" t="str">
        <f>C5</f>
        <v>2008/09</v>
      </c>
      <c r="D19" s="82" t="str">
        <f>D5</f>
        <v>2009/10</v>
      </c>
      <c r="E19" s="82" t="str">
        <f>E5</f>
        <v>2010/11</v>
      </c>
      <c r="F19" s="82" t="str">
        <f>F5</f>
        <v>2011/12</v>
      </c>
      <c r="G19" s="82" t="str">
        <f>G5</f>
        <v>2012/13</v>
      </c>
    </row>
    <row r="20" spans="1:7" s="86" customFormat="1" ht="10.5">
      <c r="A20" s="34" t="str">
        <f>A6</f>
        <v>United States</v>
      </c>
      <c r="B20" s="34"/>
      <c r="C20" s="86">
        <f>C6-C13</f>
        <v>4</v>
      </c>
      <c r="D20" s="86">
        <f>D6-D13</f>
        <v>12</v>
      </c>
      <c r="E20" s="86">
        <f>E6-E13</f>
        <v>24</v>
      </c>
      <c r="F20" s="86">
        <f>F6-F13</f>
        <v>40</v>
      </c>
      <c r="G20" s="86">
        <f>G6-G13</f>
        <v>60</v>
      </c>
    </row>
    <row r="21" spans="1:7" s="86" customFormat="1" ht="10.5">
      <c r="A21" s="34" t="str">
        <f>A7</f>
        <v>Europe</v>
      </c>
      <c r="B21" s="34"/>
      <c r="C21" s="86">
        <f>C7-C14</f>
        <v>4</v>
      </c>
      <c r="D21" s="86">
        <f>D7-D14</f>
        <v>12</v>
      </c>
      <c r="E21" s="86">
        <f>E7-E14</f>
        <v>24</v>
      </c>
      <c r="F21" s="86">
        <f>F7-F14</f>
        <v>40</v>
      </c>
      <c r="G21" s="86">
        <f>G7-G14</f>
        <v>60</v>
      </c>
    </row>
    <row r="22" spans="1:7" s="86" customFormat="1" ht="10.5">
      <c r="A22" s="34" t="str">
        <f>A8</f>
        <v>Asia</v>
      </c>
      <c r="B22" s="34"/>
      <c r="C22" s="86">
        <f>C8-C15</f>
        <v>4</v>
      </c>
      <c r="D22" s="86">
        <f>D8-D15</f>
        <v>8</v>
      </c>
      <c r="E22" s="86">
        <f>E8-E15</f>
        <v>28</v>
      </c>
      <c r="F22" s="86">
        <f>F8-F15</f>
        <v>48</v>
      </c>
      <c r="G22" s="86">
        <f>G8-G15</f>
        <v>68</v>
      </c>
    </row>
    <row r="23" spans="1:7" s="86" customFormat="1" ht="10.5">
      <c r="A23" s="34" t="str">
        <f>A9</f>
        <v>Rest of the world</v>
      </c>
      <c r="B23" s="34"/>
      <c r="C23" s="162">
        <f>C9-C16</f>
        <v>0</v>
      </c>
      <c r="D23" s="162">
        <f>D9-D16</f>
        <v>0</v>
      </c>
      <c r="E23" s="162">
        <f>E9-E16</f>
        <v>0</v>
      </c>
      <c r="F23" s="162">
        <f>F9-F16</f>
        <v>0</v>
      </c>
      <c r="G23" s="162">
        <f>G9-G16</f>
        <v>0</v>
      </c>
    </row>
    <row r="24" spans="1:7" ht="12.75">
      <c r="A24" s="110" t="s">
        <v>54</v>
      </c>
      <c r="B24" s="80"/>
      <c r="C24" s="1">
        <f>SUM(C20:C23)</f>
        <v>12</v>
      </c>
      <c r="D24" s="1">
        <f>SUM(D20:D23)</f>
        <v>32</v>
      </c>
      <c r="E24" s="1">
        <f>SUM(E20:E23)</f>
        <v>76</v>
      </c>
      <c r="F24" s="1">
        <f>SUM(F20:F23)</f>
        <v>128</v>
      </c>
      <c r="G24" s="1">
        <f>SUM(G20:G23)</f>
        <v>188</v>
      </c>
    </row>
    <row r="25" spans="1:2" ht="12.75">
      <c r="A25" s="110"/>
      <c r="B25" s="80"/>
    </row>
    <row r="26" spans="1:7" ht="12.75">
      <c r="A26" s="160" t="s">
        <v>183</v>
      </c>
      <c r="B26" s="160"/>
      <c r="C26" s="82" t="str">
        <f>C5</f>
        <v>2008/09</v>
      </c>
      <c r="D26" s="82" t="str">
        <f>D5</f>
        <v>2009/10</v>
      </c>
      <c r="E26" s="82" t="str">
        <f>E5</f>
        <v>2010/11</v>
      </c>
      <c r="F26" s="82" t="str">
        <f>F5</f>
        <v>2011/12</v>
      </c>
      <c r="G26" s="82" t="str">
        <f>G5</f>
        <v>2012/13</v>
      </c>
    </row>
    <row r="27" spans="1:7" s="86" customFormat="1" ht="10.5">
      <c r="A27" s="34" t="str">
        <f>A6</f>
        <v>United States</v>
      </c>
      <c r="B27" s="34"/>
      <c r="C27" s="86">
        <f>C59</f>
        <v>5</v>
      </c>
      <c r="D27" s="86">
        <f>D59</f>
        <v>15</v>
      </c>
      <c r="E27" s="86">
        <f>E59</f>
        <v>30</v>
      </c>
      <c r="F27" s="86">
        <f>F59</f>
        <v>50</v>
      </c>
      <c r="G27" s="86">
        <f>G59</f>
        <v>75</v>
      </c>
    </row>
    <row r="28" spans="1:7" s="86" customFormat="1" ht="10.5">
      <c r="A28" s="34" t="str">
        <f>A7</f>
        <v>Europe</v>
      </c>
      <c r="B28" s="34"/>
      <c r="C28" s="86">
        <f>C64</f>
        <v>5</v>
      </c>
      <c r="D28" s="86">
        <f>D64</f>
        <v>15</v>
      </c>
      <c r="E28" s="86">
        <f>E64</f>
        <v>30</v>
      </c>
      <c r="F28" s="86">
        <f>F64</f>
        <v>50</v>
      </c>
      <c r="G28" s="86">
        <f>G64</f>
        <v>75</v>
      </c>
    </row>
    <row r="29" spans="1:7" s="86" customFormat="1" ht="10.5">
      <c r="A29" s="34" t="str">
        <f>A8</f>
        <v>Asia</v>
      </c>
      <c r="B29" s="34"/>
      <c r="C29" s="86">
        <f>C69</f>
        <v>5</v>
      </c>
      <c r="D29" s="86">
        <f>D69</f>
        <v>10</v>
      </c>
      <c r="E29" s="86">
        <f>E69</f>
        <v>35</v>
      </c>
      <c r="F29" s="86">
        <f>F69</f>
        <v>60</v>
      </c>
      <c r="G29" s="86">
        <f>G69</f>
        <v>85</v>
      </c>
    </row>
    <row r="30" spans="1:7" s="86" customFormat="1" ht="10.5">
      <c r="A30" s="34" t="str">
        <f>A9</f>
        <v>Rest of the world</v>
      </c>
      <c r="B30" s="34"/>
      <c r="C30" s="162">
        <f>C74</f>
        <v>0</v>
      </c>
      <c r="D30" s="162">
        <f>D74</f>
        <v>0</v>
      </c>
      <c r="E30" s="162">
        <f>E74</f>
        <v>0</v>
      </c>
      <c r="F30" s="162">
        <f>F74</f>
        <v>0</v>
      </c>
      <c r="G30" s="162">
        <f>G74</f>
        <v>0</v>
      </c>
    </row>
    <row r="31" spans="1:7" ht="12.75">
      <c r="A31" s="110" t="s">
        <v>54</v>
      </c>
      <c r="B31" s="80"/>
      <c r="C31" s="1">
        <f>SUM(C27:C30)</f>
        <v>15</v>
      </c>
      <c r="D31" s="1">
        <f>SUM(D27:D30)</f>
        <v>40</v>
      </c>
      <c r="E31" s="1">
        <f>SUM(E27:E30)</f>
        <v>95</v>
      </c>
      <c r="F31" s="1">
        <f>SUM(F27:F30)</f>
        <v>160</v>
      </c>
      <c r="G31" s="1">
        <f>SUM(G27:G30)</f>
        <v>235</v>
      </c>
    </row>
    <row r="33" spans="1:7" ht="12.75">
      <c r="A33" s="160" t="s">
        <v>184</v>
      </c>
      <c r="B33" s="160"/>
      <c r="C33" s="82" t="str">
        <f>C5</f>
        <v>2008/09</v>
      </c>
      <c r="D33" s="82" t="str">
        <f>D5</f>
        <v>2009/10</v>
      </c>
      <c r="E33" s="82" t="str">
        <f>E5</f>
        <v>2010/11</v>
      </c>
      <c r="F33" s="82" t="str">
        <f>F5</f>
        <v>2011/12</v>
      </c>
      <c r="G33" s="82" t="str">
        <f>G5</f>
        <v>2012/13</v>
      </c>
    </row>
    <row r="34" spans="1:7" s="86" customFormat="1" ht="10.5">
      <c r="A34" s="34" t="str">
        <f>A6</f>
        <v>United States</v>
      </c>
      <c r="B34" s="34"/>
      <c r="C34" s="86">
        <f>C60</f>
        <v>0</v>
      </c>
      <c r="D34" s="86">
        <f>D60</f>
        <v>0</v>
      </c>
      <c r="E34" s="86">
        <f>E60</f>
        <v>0</v>
      </c>
      <c r="F34" s="86">
        <f>F60</f>
        <v>0</v>
      </c>
      <c r="G34" s="86">
        <f>G60</f>
        <v>0</v>
      </c>
    </row>
    <row r="35" spans="1:7" s="86" customFormat="1" ht="10.5">
      <c r="A35" s="34" t="str">
        <f>A7</f>
        <v>Europe</v>
      </c>
      <c r="B35" s="34"/>
      <c r="C35" s="86">
        <f>C65</f>
        <v>0</v>
      </c>
      <c r="D35" s="86">
        <f>D65</f>
        <v>0</v>
      </c>
      <c r="E35" s="86">
        <f>E65</f>
        <v>0</v>
      </c>
      <c r="F35" s="86">
        <f>F65</f>
        <v>0</v>
      </c>
      <c r="G35" s="86">
        <f>G65</f>
        <v>0</v>
      </c>
    </row>
    <row r="36" spans="1:7" s="86" customFormat="1" ht="10.5">
      <c r="A36" s="34" t="str">
        <f>A8</f>
        <v>Asia</v>
      </c>
      <c r="B36" s="34"/>
      <c r="C36" s="86">
        <f>C70</f>
        <v>0</v>
      </c>
      <c r="D36" s="86">
        <f>D70</f>
        <v>0</v>
      </c>
      <c r="E36" s="86">
        <f>E70</f>
        <v>0</v>
      </c>
      <c r="F36" s="86">
        <f>F70</f>
        <v>0</v>
      </c>
      <c r="G36" s="86">
        <f>G70</f>
        <v>0</v>
      </c>
    </row>
    <row r="37" spans="1:7" s="86" customFormat="1" ht="10.5">
      <c r="A37" s="34" t="str">
        <f>A9</f>
        <v>Rest of the world</v>
      </c>
      <c r="B37" s="34"/>
      <c r="C37" s="162">
        <f>C75</f>
        <v>0</v>
      </c>
      <c r="D37" s="162">
        <f>D75</f>
        <v>0</v>
      </c>
      <c r="E37" s="162">
        <f>E75</f>
        <v>0</v>
      </c>
      <c r="F37" s="162">
        <f>F75</f>
        <v>0</v>
      </c>
      <c r="G37" s="162">
        <f>G75</f>
        <v>0</v>
      </c>
    </row>
    <row r="38" spans="1:7" ht="12.75">
      <c r="A38" s="110" t="s">
        <v>54</v>
      </c>
      <c r="B38" s="80"/>
      <c r="C38" s="1">
        <f>SUM(C34:C37)</f>
        <v>0</v>
      </c>
      <c r="D38" s="1">
        <f>SUM(D34:D37)</f>
        <v>0</v>
      </c>
      <c r="E38" s="1">
        <f>SUM(E34:E37)</f>
        <v>0</v>
      </c>
      <c r="F38" s="1">
        <f>SUM(F34:F37)</f>
        <v>0</v>
      </c>
      <c r="G38" s="1">
        <f>SUM(G34:G37)</f>
        <v>0</v>
      </c>
    </row>
    <row r="39" spans="1:2" ht="12.75">
      <c r="A39" s="110"/>
      <c r="B39" s="80"/>
    </row>
    <row r="40" spans="1:7" ht="12.75">
      <c r="A40" s="160" t="s">
        <v>36</v>
      </c>
      <c r="B40" s="160"/>
      <c r="C40" s="82" t="str">
        <f>C5</f>
        <v>2008/09</v>
      </c>
      <c r="D40" s="82" t="str">
        <f>D5</f>
        <v>2009/10</v>
      </c>
      <c r="E40" s="82" t="str">
        <f>E5</f>
        <v>2010/11</v>
      </c>
      <c r="F40" s="82" t="str">
        <f>F5</f>
        <v>2011/12</v>
      </c>
      <c r="G40" s="82" t="str">
        <f>G5</f>
        <v>2012/13</v>
      </c>
    </row>
    <row r="41" spans="1:7" ht="12.75">
      <c r="A41" s="80" t="str">
        <f>A6</f>
        <v>United States</v>
      </c>
      <c r="B41" s="80"/>
      <c r="C41" s="1">
        <f>C108</f>
        <v>1</v>
      </c>
      <c r="D41" s="1">
        <f>D108</f>
        <v>3</v>
      </c>
      <c r="E41" s="1">
        <f>E108</f>
        <v>6</v>
      </c>
      <c r="F41" s="1">
        <f>F108</f>
        <v>10</v>
      </c>
      <c r="G41" s="1">
        <f>G108</f>
        <v>15</v>
      </c>
    </row>
    <row r="42" spans="1:7" ht="12.75">
      <c r="A42" s="80" t="str">
        <f>A7</f>
        <v>Europe</v>
      </c>
      <c r="B42" s="80"/>
      <c r="C42" s="1">
        <f>C109</f>
        <v>1</v>
      </c>
      <c r="D42" s="1">
        <f>D109</f>
        <v>3</v>
      </c>
      <c r="E42" s="1">
        <f>E109</f>
        <v>6</v>
      </c>
      <c r="F42" s="1">
        <f>F109</f>
        <v>10</v>
      </c>
      <c r="G42" s="1">
        <f>G109</f>
        <v>15</v>
      </c>
    </row>
    <row r="43" spans="1:7" ht="12.75">
      <c r="A43" s="80" t="str">
        <f>A8</f>
        <v>Asia</v>
      </c>
      <c r="B43" s="80"/>
      <c r="C43" s="1">
        <f>C110</f>
        <v>1</v>
      </c>
      <c r="D43" s="1">
        <f>D110</f>
        <v>2</v>
      </c>
      <c r="E43" s="1">
        <f>E110</f>
        <v>7</v>
      </c>
      <c r="F43" s="1">
        <f>F110</f>
        <v>12</v>
      </c>
      <c r="G43" s="1">
        <f>G110</f>
        <v>17</v>
      </c>
    </row>
    <row r="44" spans="1:7" ht="12.75">
      <c r="A44" s="80" t="str">
        <f>A9</f>
        <v>Rest of the world</v>
      </c>
      <c r="B44" s="80"/>
      <c r="C44" s="118">
        <f>C111</f>
        <v>0</v>
      </c>
      <c r="D44" s="118">
        <f>D111</f>
        <v>0</v>
      </c>
      <c r="E44" s="118">
        <f>E111</f>
        <v>0</v>
      </c>
      <c r="F44" s="118">
        <f>F111</f>
        <v>0</v>
      </c>
      <c r="G44" s="118">
        <f>G111</f>
        <v>0</v>
      </c>
    </row>
    <row r="45" spans="1:7" ht="12.75">
      <c r="A45" s="110" t="s">
        <v>54</v>
      </c>
      <c r="B45" s="80"/>
      <c r="C45" s="1">
        <f>SUM(C41:C44)</f>
        <v>3</v>
      </c>
      <c r="D45" s="1">
        <f>SUM(D41:D44)</f>
        <v>8</v>
      </c>
      <c r="E45" s="1">
        <f>SUM(E41:E44)</f>
        <v>19</v>
      </c>
      <c r="F45" s="1">
        <f>SUM(F41:F44)</f>
        <v>32</v>
      </c>
      <c r="G45" s="1">
        <f>SUM(G41:G44)</f>
        <v>47</v>
      </c>
    </row>
    <row r="46" spans="1:2" ht="12.75">
      <c r="A46" s="110"/>
      <c r="B46" s="80"/>
    </row>
    <row r="47" spans="1:7" ht="12.75">
      <c r="A47" s="160" t="s">
        <v>37</v>
      </c>
      <c r="B47" s="160"/>
      <c r="C47" s="82" t="str">
        <f>C5</f>
        <v>2008/09</v>
      </c>
      <c r="D47" s="82" t="str">
        <f>D5</f>
        <v>2009/10</v>
      </c>
      <c r="E47" s="82" t="str">
        <f>E5</f>
        <v>2010/11</v>
      </c>
      <c r="F47" s="82" t="str">
        <f>F5</f>
        <v>2011/12</v>
      </c>
      <c r="G47" s="82" t="str">
        <f>G5</f>
        <v>2012/13</v>
      </c>
    </row>
    <row r="48" spans="1:7" ht="12.75">
      <c r="A48" s="80" t="str">
        <f>A27</f>
        <v>United States</v>
      </c>
      <c r="B48" s="80"/>
      <c r="C48" s="1">
        <f>C115</f>
        <v>0</v>
      </c>
      <c r="D48" s="1">
        <f>D115</f>
        <v>0</v>
      </c>
      <c r="E48" s="1">
        <f>E115</f>
        <v>0</v>
      </c>
      <c r="F48" s="1">
        <f>F115</f>
        <v>0</v>
      </c>
      <c r="G48" s="1">
        <f>G115</f>
        <v>0</v>
      </c>
    </row>
    <row r="49" spans="1:7" ht="12.75">
      <c r="A49" s="80" t="str">
        <f>A28</f>
        <v>Europe</v>
      </c>
      <c r="B49" s="80"/>
      <c r="C49" s="1">
        <f>C116</f>
        <v>0</v>
      </c>
      <c r="D49" s="1">
        <f>D116</f>
        <v>0</v>
      </c>
      <c r="E49" s="1">
        <f>E116</f>
        <v>0</v>
      </c>
      <c r="F49" s="1">
        <f>F116</f>
        <v>0</v>
      </c>
      <c r="G49" s="1">
        <f>G116</f>
        <v>0</v>
      </c>
    </row>
    <row r="50" spans="1:7" ht="12.75">
      <c r="A50" s="80" t="str">
        <f>A29</f>
        <v>Asia</v>
      </c>
      <c r="B50" s="80"/>
      <c r="C50" s="1">
        <f>C117</f>
        <v>0</v>
      </c>
      <c r="D50" s="1">
        <f>D117</f>
        <v>0</v>
      </c>
      <c r="E50" s="1">
        <f>E117</f>
        <v>0</v>
      </c>
      <c r="F50" s="1">
        <f>F117</f>
        <v>0</v>
      </c>
      <c r="G50" s="1">
        <f>G117</f>
        <v>0</v>
      </c>
    </row>
    <row r="51" spans="1:7" ht="12.75">
      <c r="A51" s="80" t="str">
        <f>A30</f>
        <v>Rest of the world</v>
      </c>
      <c r="B51" s="80"/>
      <c r="C51" s="118">
        <f>C118</f>
        <v>0</v>
      </c>
      <c r="D51" s="118">
        <f>D118</f>
        <v>0</v>
      </c>
      <c r="E51" s="118">
        <f>E118</f>
        <v>0</v>
      </c>
      <c r="F51" s="118">
        <f>F118</f>
        <v>0</v>
      </c>
      <c r="G51" s="118">
        <f>G118</f>
        <v>0</v>
      </c>
    </row>
    <row r="52" spans="1:7" ht="12.75">
      <c r="A52" s="110" t="s">
        <v>54</v>
      </c>
      <c r="B52" s="80"/>
      <c r="C52" s="1">
        <f>SUM(C48:C51)</f>
        <v>0</v>
      </c>
      <c r="D52" s="1">
        <f>SUM(D48:D51)</f>
        <v>0</v>
      </c>
      <c r="E52" s="1">
        <f>SUM(E48:E51)</f>
        <v>0</v>
      </c>
      <c r="F52" s="1">
        <f>SUM(F48:F51)</f>
        <v>0</v>
      </c>
      <c r="G52" s="1">
        <f>SUM(G48:G51)</f>
        <v>0</v>
      </c>
    </row>
    <row r="54" ht="17.25">
      <c r="A54" s="2" t="str">
        <f>A1</f>
        <v>ABC Company Limited</v>
      </c>
    </row>
    <row r="55" ht="17.25">
      <c r="A55" s="2" t="str">
        <f>A2</f>
        <v>Product 1</v>
      </c>
    </row>
    <row r="56" ht="15">
      <c r="A56" s="119" t="s">
        <v>185</v>
      </c>
    </row>
    <row r="57" spans="1:7" ht="12.75">
      <c r="A57" s="8"/>
      <c r="B57" s="8"/>
      <c r="C57" s="198" t="str">
        <f>C5</f>
        <v>2008/09</v>
      </c>
      <c r="D57" s="198" t="str">
        <f>D5</f>
        <v>2009/10</v>
      </c>
      <c r="E57" s="198" t="str">
        <f>E5</f>
        <v>2010/11</v>
      </c>
      <c r="F57" s="198" t="str">
        <f>F5</f>
        <v>2011/12</v>
      </c>
      <c r="G57" s="198" t="str">
        <f>G5</f>
        <v>2012/13</v>
      </c>
    </row>
    <row r="58" spans="1:11" s="10" customFormat="1" ht="12.75">
      <c r="A58" s="8" t="str">
        <f>A6</f>
        <v>United States</v>
      </c>
      <c r="B58" s="8"/>
      <c r="C58" s="199"/>
      <c r="D58" s="199"/>
      <c r="E58" s="199"/>
      <c r="F58" s="199"/>
      <c r="G58" s="199"/>
      <c r="H58" s="104"/>
      <c r="I58" s="104"/>
      <c r="J58" s="104"/>
      <c r="K58" s="104"/>
    </row>
    <row r="59" spans="1:11" s="17" customFormat="1" ht="10.5">
      <c r="A59" s="34" t="s">
        <v>34</v>
      </c>
      <c r="B59" s="34"/>
      <c r="C59" s="72">
        <f>C88</f>
        <v>5</v>
      </c>
      <c r="D59" s="72">
        <f>D88</f>
        <v>15</v>
      </c>
      <c r="E59" s="72">
        <f>E88</f>
        <v>30</v>
      </c>
      <c r="F59" s="72">
        <f>F88</f>
        <v>50</v>
      </c>
      <c r="G59" s="72">
        <f>G88</f>
        <v>75</v>
      </c>
      <c r="H59" s="135"/>
      <c r="I59" s="135"/>
      <c r="J59" s="135"/>
      <c r="K59" s="135"/>
    </row>
    <row r="60" spans="1:11" s="17" customFormat="1" ht="10.5">
      <c r="A60" s="34" t="s">
        <v>35</v>
      </c>
      <c r="B60" s="34"/>
      <c r="C60" s="74">
        <f>C95</f>
        <v>0</v>
      </c>
      <c r="D60" s="74">
        <f>D95</f>
        <v>0</v>
      </c>
      <c r="E60" s="74">
        <f>E95</f>
        <v>0</v>
      </c>
      <c r="F60" s="74">
        <f>F95</f>
        <v>0</v>
      </c>
      <c r="G60" s="74">
        <f>G95</f>
        <v>0</v>
      </c>
      <c r="H60" s="135"/>
      <c r="I60" s="135"/>
      <c r="J60" s="135"/>
      <c r="K60" s="135"/>
    </row>
    <row r="61" spans="1:11" s="79" customFormat="1" ht="13.5">
      <c r="A61" s="71" t="s">
        <v>54</v>
      </c>
      <c r="B61" s="71"/>
      <c r="C61" s="77">
        <f>SUM(C59:C60)</f>
        <v>5</v>
      </c>
      <c r="D61" s="77">
        <f>SUM(D59:D60)</f>
        <v>15</v>
      </c>
      <c r="E61" s="77">
        <f>SUM(E59:E60)</f>
        <v>30</v>
      </c>
      <c r="F61" s="77">
        <f>SUM(F59:F60)</f>
        <v>50</v>
      </c>
      <c r="G61" s="77">
        <f>SUM(G59:G60)</f>
        <v>75</v>
      </c>
      <c r="H61" s="78"/>
      <c r="I61" s="78"/>
      <c r="J61" s="78"/>
      <c r="K61" s="78"/>
    </row>
    <row r="62" spans="1:11" s="79" customFormat="1" ht="13.5">
      <c r="A62" s="1"/>
      <c r="B62" s="1"/>
      <c r="C62" s="64"/>
      <c r="D62" s="64"/>
      <c r="E62" s="64"/>
      <c r="F62" s="64"/>
      <c r="G62" s="64"/>
      <c r="H62" s="78"/>
      <c r="I62" s="78"/>
      <c r="J62" s="78"/>
      <c r="K62" s="78"/>
    </row>
    <row r="63" spans="1:11" s="79" customFormat="1" ht="13.5">
      <c r="A63" s="8" t="str">
        <f>A7</f>
        <v>Europe</v>
      </c>
      <c r="B63" s="8"/>
      <c r="C63" s="76"/>
      <c r="D63" s="76"/>
      <c r="E63" s="76"/>
      <c r="F63" s="76"/>
      <c r="G63" s="76"/>
      <c r="H63" s="78"/>
      <c r="I63" s="78"/>
      <c r="J63" s="78"/>
      <c r="K63" s="78"/>
    </row>
    <row r="64" spans="1:11" s="17" customFormat="1" ht="10.5">
      <c r="A64" s="34" t="str">
        <f>A59</f>
        <v>Non-recurring revenue</v>
      </c>
      <c r="B64" s="34"/>
      <c r="C64" s="72">
        <f>C89</f>
        <v>5</v>
      </c>
      <c r="D64" s="72">
        <f>D89</f>
        <v>15</v>
      </c>
      <c r="E64" s="72">
        <f>E89</f>
        <v>30</v>
      </c>
      <c r="F64" s="72">
        <f>F89</f>
        <v>50</v>
      </c>
      <c r="G64" s="72">
        <f>G89</f>
        <v>75</v>
      </c>
      <c r="H64" s="135"/>
      <c r="I64" s="135"/>
      <c r="J64" s="135"/>
      <c r="K64" s="135"/>
    </row>
    <row r="65" spans="1:11" s="18" customFormat="1" ht="10.5">
      <c r="A65" s="34" t="str">
        <f>A60</f>
        <v>Recurring revenue</v>
      </c>
      <c r="B65" s="34"/>
      <c r="C65" s="74">
        <f>C96</f>
        <v>0</v>
      </c>
      <c r="D65" s="74">
        <f>D96</f>
        <v>0</v>
      </c>
      <c r="E65" s="74">
        <f>E96</f>
        <v>0</v>
      </c>
      <c r="F65" s="74">
        <f>F96</f>
        <v>0</v>
      </c>
      <c r="G65" s="74">
        <f>G96</f>
        <v>0</v>
      </c>
      <c r="H65" s="73"/>
      <c r="I65" s="73"/>
      <c r="J65" s="73"/>
      <c r="K65" s="73"/>
    </row>
    <row r="66" spans="1:11" s="10" customFormat="1" ht="13.5">
      <c r="A66" s="71" t="s">
        <v>54</v>
      </c>
      <c r="B66" s="71"/>
      <c r="C66" s="77">
        <f>SUM(C64:C65)</f>
        <v>5</v>
      </c>
      <c r="D66" s="77">
        <f>SUM(D64:D65)</f>
        <v>15</v>
      </c>
      <c r="E66" s="77">
        <f>SUM(E64:E65)</f>
        <v>30</v>
      </c>
      <c r="F66" s="77">
        <f>SUM(F64:F65)</f>
        <v>50</v>
      </c>
      <c r="G66" s="77">
        <f>SUM(G64:G65)</f>
        <v>75</v>
      </c>
      <c r="H66" s="69"/>
      <c r="I66" s="69"/>
      <c r="J66" s="69"/>
      <c r="K66" s="69"/>
    </row>
    <row r="67" spans="1:11" s="79" customFormat="1" ht="13.5">
      <c r="A67" s="80"/>
      <c r="B67" s="80"/>
      <c r="C67" s="77"/>
      <c r="D67" s="77"/>
      <c r="E67" s="77"/>
      <c r="F67" s="77"/>
      <c r="G67" s="77"/>
      <c r="H67" s="78"/>
      <c r="I67" s="78"/>
      <c r="J67" s="78"/>
      <c r="K67" s="78"/>
    </row>
    <row r="68" spans="1:11" s="79" customFormat="1" ht="13.5">
      <c r="A68" s="8" t="str">
        <f>A8</f>
        <v>Asia</v>
      </c>
      <c r="B68" s="8"/>
      <c r="C68" s="76"/>
      <c r="D68" s="76"/>
      <c r="E68" s="76"/>
      <c r="F68" s="76"/>
      <c r="G68" s="76"/>
      <c r="H68" s="78"/>
      <c r="I68" s="78"/>
      <c r="J68" s="78"/>
      <c r="K68" s="78"/>
    </row>
    <row r="69" spans="1:11" s="18" customFormat="1" ht="10.5">
      <c r="A69" s="34" t="str">
        <f>A59</f>
        <v>Non-recurring revenue</v>
      </c>
      <c r="B69" s="34"/>
      <c r="C69" s="72">
        <f>C90</f>
        <v>5</v>
      </c>
      <c r="D69" s="72">
        <f>D90</f>
        <v>10</v>
      </c>
      <c r="E69" s="72">
        <f>E90</f>
        <v>35</v>
      </c>
      <c r="F69" s="72">
        <f>F90</f>
        <v>60</v>
      </c>
      <c r="G69" s="72">
        <f>G90</f>
        <v>85</v>
      </c>
      <c r="H69" s="73"/>
      <c r="I69" s="73"/>
      <c r="J69" s="73"/>
      <c r="K69" s="73"/>
    </row>
    <row r="70" spans="1:7" s="86" customFormat="1" ht="10.5">
      <c r="A70" s="34" t="str">
        <f>A60</f>
        <v>Recurring revenue</v>
      </c>
      <c r="B70" s="34"/>
      <c r="C70" s="74">
        <f>C97</f>
        <v>0</v>
      </c>
      <c r="D70" s="74">
        <f>D97</f>
        <v>0</v>
      </c>
      <c r="E70" s="74">
        <f>E97</f>
        <v>0</v>
      </c>
      <c r="F70" s="74">
        <f>F97</f>
        <v>0</v>
      </c>
      <c r="G70" s="74">
        <f>G97</f>
        <v>0</v>
      </c>
    </row>
    <row r="71" spans="1:11" s="79" customFormat="1" ht="13.5">
      <c r="A71" s="82" t="s">
        <v>54</v>
      </c>
      <c r="B71" s="82"/>
      <c r="C71" s="77">
        <f>SUM(C69:C70)</f>
        <v>5</v>
      </c>
      <c r="D71" s="77">
        <f>SUM(D69:D70)</f>
        <v>10</v>
      </c>
      <c r="E71" s="77">
        <f>SUM(E69:E70)</f>
        <v>35</v>
      </c>
      <c r="F71" s="77">
        <f>SUM(F69:F70)</f>
        <v>60</v>
      </c>
      <c r="G71" s="77">
        <f>SUM(G69:G70)</f>
        <v>85</v>
      </c>
      <c r="H71" s="78"/>
      <c r="I71" s="78"/>
      <c r="J71" s="78"/>
      <c r="K71" s="78"/>
    </row>
    <row r="72" spans="1:7" ht="12.75">
      <c r="A72" s="82"/>
      <c r="B72" s="82"/>
      <c r="C72" s="77"/>
      <c r="D72" s="77"/>
      <c r="E72" s="77"/>
      <c r="F72" s="77"/>
      <c r="G72" s="77"/>
    </row>
    <row r="73" spans="1:11" s="10" customFormat="1" ht="13.5">
      <c r="A73" s="8" t="str">
        <f>A9</f>
        <v>Rest of the world</v>
      </c>
      <c r="B73" s="8"/>
      <c r="C73" s="76"/>
      <c r="D73" s="76"/>
      <c r="E73" s="76"/>
      <c r="F73" s="76"/>
      <c r="G73" s="76"/>
      <c r="H73" s="69"/>
      <c r="I73" s="69"/>
      <c r="J73" s="69"/>
      <c r="K73" s="69"/>
    </row>
    <row r="74" spans="1:7" s="86" customFormat="1" ht="10.5">
      <c r="A74" s="34" t="str">
        <f>A59</f>
        <v>Non-recurring revenue</v>
      </c>
      <c r="B74" s="34"/>
      <c r="C74" s="72">
        <f>C91</f>
        <v>0</v>
      </c>
      <c r="D74" s="72">
        <f>D91</f>
        <v>0</v>
      </c>
      <c r="E74" s="72">
        <f>E91</f>
        <v>0</v>
      </c>
      <c r="F74" s="72">
        <f>F91</f>
        <v>0</v>
      </c>
      <c r="G74" s="72">
        <f>G91</f>
        <v>0</v>
      </c>
    </row>
    <row r="75" spans="1:11" s="17" customFormat="1" ht="10.5">
      <c r="A75" s="34" t="str">
        <f>A60</f>
        <v>Recurring revenue</v>
      </c>
      <c r="B75" s="34"/>
      <c r="C75" s="74">
        <f>C98</f>
        <v>0</v>
      </c>
      <c r="D75" s="74">
        <f>D98</f>
        <v>0</v>
      </c>
      <c r="E75" s="74">
        <f>E98</f>
        <v>0</v>
      </c>
      <c r="F75" s="74">
        <f>F98</f>
        <v>0</v>
      </c>
      <c r="G75" s="74">
        <f>G98</f>
        <v>0</v>
      </c>
      <c r="H75" s="135"/>
      <c r="I75" s="135"/>
      <c r="J75" s="135"/>
      <c r="K75" s="135"/>
    </row>
    <row r="76" spans="1:11" s="18" customFormat="1" ht="10.5">
      <c r="A76" s="34"/>
      <c r="B76" s="34"/>
      <c r="C76" s="72">
        <f>SUM(C74:C75)</f>
        <v>0</v>
      </c>
      <c r="D76" s="72">
        <f>SUM(D74:D75)</f>
        <v>0</v>
      </c>
      <c r="E76" s="72">
        <f>SUM(E74:E75)</f>
        <v>0</v>
      </c>
      <c r="F76" s="72">
        <f>SUM(F74:F75)</f>
        <v>0</v>
      </c>
      <c r="G76" s="72">
        <f>SUM(G74:G75)</f>
        <v>0</v>
      </c>
      <c r="H76" s="73"/>
      <c r="I76" s="73"/>
      <c r="J76" s="73"/>
      <c r="K76" s="73"/>
    </row>
    <row r="77" spans="1:11" s="18" customFormat="1" ht="10.5">
      <c r="A77" s="34"/>
      <c r="B77" s="34"/>
      <c r="C77" s="72"/>
      <c r="D77" s="72"/>
      <c r="E77" s="72"/>
      <c r="F77" s="72"/>
      <c r="G77" s="72"/>
      <c r="H77" s="73"/>
      <c r="I77" s="73"/>
      <c r="J77" s="73"/>
      <c r="K77" s="73"/>
    </row>
    <row r="78" spans="1:11" s="10" customFormat="1" ht="13.5">
      <c r="A78" s="8" t="str">
        <f>A10</f>
        <v>Total</v>
      </c>
      <c r="B78" s="8"/>
      <c r="C78" s="76"/>
      <c r="D78" s="76"/>
      <c r="E78" s="76"/>
      <c r="F78" s="76"/>
      <c r="G78" s="76"/>
      <c r="H78" s="69"/>
      <c r="I78" s="69"/>
      <c r="J78" s="69"/>
      <c r="K78" s="69"/>
    </row>
    <row r="79" spans="1:7" s="86" customFormat="1" ht="10.5">
      <c r="A79" s="34" t="str">
        <f>A64</f>
        <v>Non-recurring revenue</v>
      </c>
      <c r="B79" s="34"/>
      <c r="C79" s="72">
        <f>C59+C64+C69+C74</f>
        <v>15</v>
      </c>
      <c r="D79" s="72">
        <f>D59+D64+D69+D74</f>
        <v>40</v>
      </c>
      <c r="E79" s="72">
        <f>E59+E64+E69+E74</f>
        <v>95</v>
      </c>
      <c r="F79" s="72">
        <f>F59+F64+F69+F74</f>
        <v>160</v>
      </c>
      <c r="G79" s="72">
        <f>G59+G64+G69+G74</f>
        <v>235</v>
      </c>
    </row>
    <row r="80" spans="1:11" s="17" customFormat="1" ht="10.5">
      <c r="A80" s="34" t="str">
        <f>A65</f>
        <v>Recurring revenue</v>
      </c>
      <c r="B80" s="34"/>
      <c r="C80" s="74">
        <f>C60+C65+C70+C75</f>
        <v>0</v>
      </c>
      <c r="D80" s="74">
        <f>D60+D65+D70+D75</f>
        <v>0</v>
      </c>
      <c r="E80" s="74">
        <f>E60+E65+E70+E75</f>
        <v>0</v>
      </c>
      <c r="F80" s="74">
        <f>F60+F65+F70+F75</f>
        <v>0</v>
      </c>
      <c r="G80" s="74">
        <f>G60+G65+G70+G75</f>
        <v>0</v>
      </c>
      <c r="H80" s="135"/>
      <c r="I80" s="135"/>
      <c r="J80" s="135"/>
      <c r="K80" s="135"/>
    </row>
    <row r="81" spans="1:7" ht="12.75">
      <c r="A81" s="82" t="s">
        <v>186</v>
      </c>
      <c r="B81" s="82"/>
      <c r="C81" s="77">
        <f>SUM(C79:C80)</f>
        <v>15</v>
      </c>
      <c r="D81" s="77">
        <f>SUM(D79:D80)</f>
        <v>40</v>
      </c>
      <c r="E81" s="77">
        <f>SUM(E79:E80)</f>
        <v>95</v>
      </c>
      <c r="F81" s="77">
        <f>SUM(F79:F80)</f>
        <v>160</v>
      </c>
      <c r="G81" s="77">
        <f>SUM(G79:G80)</f>
        <v>235</v>
      </c>
    </row>
    <row r="82" spans="1:7" ht="12.75">
      <c r="A82" s="82"/>
      <c r="B82" s="82"/>
      <c r="C82" s="77"/>
      <c r="D82" s="77"/>
      <c r="E82" s="77"/>
      <c r="F82" s="77"/>
      <c r="G82" s="77"/>
    </row>
    <row r="83" spans="1:11" s="79" customFormat="1" ht="17.25">
      <c r="A83" s="65" t="str">
        <f>A1</f>
        <v>ABC Company Limited</v>
      </c>
      <c r="B83" s="65"/>
      <c r="C83" s="200"/>
      <c r="D83" s="200"/>
      <c r="E83" s="200"/>
      <c r="F83" s="200"/>
      <c r="G83" s="200"/>
      <c r="H83" s="78"/>
      <c r="I83" s="78"/>
      <c r="J83" s="78"/>
      <c r="K83" s="78"/>
    </row>
    <row r="84" spans="1:11" s="79" customFormat="1" ht="15">
      <c r="A84" s="4" t="str">
        <f>A2</f>
        <v>Product 1</v>
      </c>
      <c r="B84" s="8"/>
      <c r="C84" s="201"/>
      <c r="D84" s="201"/>
      <c r="E84" s="201"/>
      <c r="F84" s="201"/>
      <c r="G84" s="201"/>
      <c r="H84" s="78"/>
      <c r="I84" s="78"/>
      <c r="J84" s="78"/>
      <c r="K84" s="78"/>
    </row>
    <row r="85" spans="1:11" s="79" customFormat="1" ht="13.5">
      <c r="A85" s="8" t="s">
        <v>187</v>
      </c>
      <c r="B85" s="8"/>
      <c r="C85" s="201"/>
      <c r="D85" s="201"/>
      <c r="E85" s="201"/>
      <c r="F85" s="201"/>
      <c r="G85" s="201"/>
      <c r="H85" s="78"/>
      <c r="I85" s="78"/>
      <c r="J85" s="78"/>
      <c r="K85" s="78"/>
    </row>
    <row r="86" spans="1:7" ht="12.75">
      <c r="A86" s="8"/>
      <c r="B86" s="8"/>
      <c r="C86" s="201"/>
      <c r="D86" s="201"/>
      <c r="E86" s="201"/>
      <c r="F86" s="201"/>
      <c r="G86" s="201"/>
    </row>
    <row r="87" spans="1:11" s="79" customFormat="1" ht="13.5">
      <c r="A87" s="8" t="s">
        <v>34</v>
      </c>
      <c r="B87" s="8"/>
      <c r="C87" s="199" t="str">
        <f>C5</f>
        <v>2008/09</v>
      </c>
      <c r="D87" s="199" t="str">
        <f>D5</f>
        <v>2009/10</v>
      </c>
      <c r="E87" s="199" t="str">
        <f>E5</f>
        <v>2010/11</v>
      </c>
      <c r="F87" s="199" t="str">
        <f>F5</f>
        <v>2011/12</v>
      </c>
      <c r="G87" s="199" t="str">
        <f>G5</f>
        <v>2012/13</v>
      </c>
      <c r="H87" s="78"/>
      <c r="I87" s="78"/>
      <c r="J87" s="78"/>
      <c r="K87" s="78"/>
    </row>
    <row r="88" spans="1:7" s="86" customFormat="1" ht="10.5">
      <c r="A88" s="34" t="str">
        <f>A6</f>
        <v>United States</v>
      </c>
      <c r="B88" s="202"/>
      <c r="C88" s="203">
        <f>'Business activity'!C51*Assumptions!C61</f>
        <v>5</v>
      </c>
      <c r="D88" s="203">
        <f>'Business activity'!D51*Assumptions!D61</f>
        <v>15</v>
      </c>
      <c r="E88" s="203">
        <f>'Business activity'!E51*Assumptions!E61</f>
        <v>30</v>
      </c>
      <c r="F88" s="203">
        <f>'Business activity'!F51*Assumptions!F61</f>
        <v>50</v>
      </c>
      <c r="G88" s="203">
        <f>'Business activity'!G51*Assumptions!G61</f>
        <v>75</v>
      </c>
    </row>
    <row r="89" spans="1:11" s="17" customFormat="1" ht="10.5">
      <c r="A89" s="34" t="str">
        <f>A7</f>
        <v>Europe</v>
      </c>
      <c r="B89" s="34"/>
      <c r="C89" s="203">
        <f>'Business activity'!C52*Assumptions!C62</f>
        <v>5</v>
      </c>
      <c r="D89" s="203">
        <f>'Business activity'!D52*Assumptions!D62</f>
        <v>15</v>
      </c>
      <c r="E89" s="203">
        <f>'Business activity'!E52*Assumptions!E62</f>
        <v>30</v>
      </c>
      <c r="F89" s="203">
        <f>'Business activity'!F52*Assumptions!F62</f>
        <v>50</v>
      </c>
      <c r="G89" s="203">
        <f>'Business activity'!G52*Assumptions!G62</f>
        <v>75</v>
      </c>
      <c r="H89" s="135"/>
      <c r="I89" s="135"/>
      <c r="J89" s="135"/>
      <c r="K89" s="135"/>
    </row>
    <row r="90" spans="1:11" s="18" customFormat="1" ht="10.5">
      <c r="A90" s="34" t="str">
        <f>A8</f>
        <v>Asia</v>
      </c>
      <c r="B90" s="34"/>
      <c r="C90" s="203">
        <f>'Business activity'!C53*Assumptions!C63</f>
        <v>5</v>
      </c>
      <c r="D90" s="203">
        <f>'Business activity'!D53*Assumptions!D63</f>
        <v>10</v>
      </c>
      <c r="E90" s="203">
        <f>'Business activity'!E53*Assumptions!E63</f>
        <v>35</v>
      </c>
      <c r="F90" s="203">
        <f>'Business activity'!F53*Assumptions!F63</f>
        <v>60</v>
      </c>
      <c r="G90" s="203">
        <f>'Business activity'!G53*Assumptions!G63</f>
        <v>85</v>
      </c>
      <c r="H90" s="73"/>
      <c r="I90" s="73"/>
      <c r="J90" s="73"/>
      <c r="K90" s="73"/>
    </row>
    <row r="91" spans="1:11" s="18" customFormat="1" ht="10.5">
      <c r="A91" s="34" t="str">
        <f>A9</f>
        <v>Rest of the world</v>
      </c>
      <c r="B91" s="34"/>
      <c r="C91" s="204">
        <f>'Business activity'!C54*Assumptions!C64</f>
        <v>0</v>
      </c>
      <c r="D91" s="204">
        <f>'Business activity'!D54*Assumptions!D64</f>
        <v>0</v>
      </c>
      <c r="E91" s="204">
        <f>'Business activity'!E54*Assumptions!E64</f>
        <v>0</v>
      </c>
      <c r="F91" s="204">
        <f>'Business activity'!F54*Assumptions!F64</f>
        <v>0</v>
      </c>
      <c r="G91" s="204">
        <f>'Business activity'!G54*Assumptions!G64</f>
        <v>0</v>
      </c>
      <c r="H91" s="73"/>
      <c r="I91" s="73"/>
      <c r="J91" s="73"/>
      <c r="K91" s="73"/>
    </row>
    <row r="92" spans="1:7" ht="12.75">
      <c r="A92" s="110" t="s">
        <v>54</v>
      </c>
      <c r="B92" s="110"/>
      <c r="C92" s="205">
        <f>SUM(C88:C91)</f>
        <v>15</v>
      </c>
      <c r="D92" s="205">
        <f>SUM(D88:D91)</f>
        <v>40</v>
      </c>
      <c r="E92" s="205">
        <f>SUM(E88:E91)</f>
        <v>95</v>
      </c>
      <c r="F92" s="205">
        <f>SUM(F88:F91)</f>
        <v>160</v>
      </c>
      <c r="G92" s="205">
        <f>SUM(G88:G91)</f>
        <v>235</v>
      </c>
    </row>
    <row r="93" spans="1:11" s="79" customFormat="1" ht="13.5">
      <c r="A93" s="80"/>
      <c r="B93" s="80"/>
      <c r="C93" s="110"/>
      <c r="D93" s="110"/>
      <c r="E93" s="110"/>
      <c r="F93" s="110"/>
      <c r="G93" s="110"/>
      <c r="H93" s="78"/>
      <c r="I93" s="78"/>
      <c r="J93" s="78"/>
      <c r="K93" s="78"/>
    </row>
    <row r="94" spans="1:7" ht="12.75">
      <c r="A94" s="8" t="s">
        <v>35</v>
      </c>
      <c r="B94" s="8"/>
      <c r="C94" s="71"/>
      <c r="D94" s="71"/>
      <c r="E94" s="71"/>
      <c r="F94" s="71"/>
      <c r="G94" s="71"/>
    </row>
    <row r="95" spans="1:7" s="86" customFormat="1" ht="10.5">
      <c r="A95" s="34" t="str">
        <f>A88</f>
        <v>United States</v>
      </c>
      <c r="B95" s="34"/>
      <c r="C95" s="203">
        <f>('Business activity'!B51*Assumptions!C67)+('Business activity'!C6*Assumptions!C67*Assumptions!C$46)</f>
        <v>0</v>
      </c>
      <c r="D95" s="203">
        <f>('Business activity'!C51*Assumptions!D67)+('Business activity'!D6*Assumptions!D67*Assumptions!D$46)</f>
        <v>0</v>
      </c>
      <c r="E95" s="203">
        <f>('Business activity'!D51*Assumptions!E67)+('Business activity'!E6*Assumptions!E67*Assumptions!E$46)</f>
        <v>0</v>
      </c>
      <c r="F95" s="203">
        <f>('Business activity'!E51*Assumptions!F67)+('Business activity'!F6*Assumptions!F67*Assumptions!F$46)</f>
        <v>0</v>
      </c>
      <c r="G95" s="203">
        <f>('Business activity'!F51*Assumptions!G67)+('Business activity'!G6*Assumptions!G67*Assumptions!G$46)</f>
        <v>0</v>
      </c>
    </row>
    <row r="96" spans="1:7" s="86" customFormat="1" ht="10.5">
      <c r="A96" s="34" t="str">
        <f>A89</f>
        <v>Europe</v>
      </c>
      <c r="B96" s="34"/>
      <c r="C96" s="203">
        <f>('Business activity'!B52*Assumptions!C68)+('Business activity'!C7*Assumptions!C68*Assumptions!C$46)</f>
        <v>0</v>
      </c>
      <c r="D96" s="203">
        <f>('Business activity'!C52*Assumptions!D68)+('Business activity'!D7*Assumptions!D68*Assumptions!D$46)</f>
        <v>0</v>
      </c>
      <c r="E96" s="203">
        <f>('Business activity'!D52*Assumptions!E68)+('Business activity'!E7*Assumptions!E68*Assumptions!E$46)</f>
        <v>0</v>
      </c>
      <c r="F96" s="203">
        <f>('Business activity'!E52*Assumptions!F68)+('Business activity'!F7*Assumptions!F68*Assumptions!F$46)</f>
        <v>0</v>
      </c>
      <c r="G96" s="203">
        <f>('Business activity'!F52*Assumptions!G68)+('Business activity'!G7*Assumptions!G68*Assumptions!G$46)</f>
        <v>0</v>
      </c>
    </row>
    <row r="97" spans="1:7" s="86" customFormat="1" ht="10.5">
      <c r="A97" s="34" t="str">
        <f>A90</f>
        <v>Asia</v>
      </c>
      <c r="B97" s="34"/>
      <c r="C97" s="203">
        <f>('Business activity'!B53*Assumptions!C69)+('Business activity'!C8*Assumptions!C69*Assumptions!C$46)</f>
        <v>0</v>
      </c>
      <c r="D97" s="203">
        <f>('Business activity'!C53*Assumptions!D69)+('Business activity'!D8*Assumptions!D69*Assumptions!D$46)</f>
        <v>0</v>
      </c>
      <c r="E97" s="203">
        <f>('Business activity'!D53*Assumptions!E69)+('Business activity'!E8*Assumptions!E69*Assumptions!E$46)</f>
        <v>0</v>
      </c>
      <c r="F97" s="203">
        <f>('Business activity'!E53*Assumptions!F69)+('Business activity'!F8*Assumptions!F69*Assumptions!F$46)</f>
        <v>0</v>
      </c>
      <c r="G97" s="203">
        <f>('Business activity'!F53*Assumptions!G69)+('Business activity'!G8*Assumptions!G69*Assumptions!G$46)</f>
        <v>0</v>
      </c>
    </row>
    <row r="98" spans="1:7" s="86" customFormat="1" ht="10.5">
      <c r="A98" s="34" t="str">
        <f>A91</f>
        <v>Rest of the world</v>
      </c>
      <c r="B98" s="34"/>
      <c r="C98" s="204">
        <f>('Business activity'!B54*Assumptions!C70)+('Business activity'!C9*Assumptions!C70*Assumptions!C$46)</f>
        <v>0</v>
      </c>
      <c r="D98" s="204">
        <f>('Business activity'!C54*Assumptions!D70)+('Business activity'!D9*Assumptions!D70*Assumptions!D$46)</f>
        <v>0</v>
      </c>
      <c r="E98" s="204">
        <f>('Business activity'!D54*Assumptions!E70)+('Business activity'!E9*Assumptions!E70*Assumptions!E$46)</f>
        <v>0</v>
      </c>
      <c r="F98" s="204">
        <f>('Business activity'!E54*Assumptions!F70)+('Business activity'!F9*Assumptions!F70*Assumptions!F$46)</f>
        <v>0</v>
      </c>
      <c r="G98" s="204">
        <f>('Business activity'!F54*Assumptions!G70)+('Business activity'!G9*Assumptions!G70*Assumptions!G$46)</f>
        <v>0</v>
      </c>
    </row>
    <row r="99" spans="1:7" ht="12.75">
      <c r="A99" s="110" t="s">
        <v>54</v>
      </c>
      <c r="B99" s="110"/>
      <c r="C99" s="205">
        <f>SUM(C95:C98)</f>
        <v>0</v>
      </c>
      <c r="D99" s="205">
        <f>SUM(D95:D98)</f>
        <v>0</v>
      </c>
      <c r="E99" s="205">
        <f>SUM(E95:E98)</f>
        <v>0</v>
      </c>
      <c r="F99" s="205">
        <f>SUM(F95:F98)</f>
        <v>0</v>
      </c>
      <c r="G99" s="205">
        <f>SUM(G95:G98)</f>
        <v>0</v>
      </c>
    </row>
    <row r="100" spans="1:7" ht="12.75">
      <c r="A100" s="80"/>
      <c r="B100" s="80"/>
      <c r="C100" s="110"/>
      <c r="D100" s="110"/>
      <c r="E100" s="110"/>
      <c r="F100" s="110"/>
      <c r="G100" s="110"/>
    </row>
    <row r="101" spans="1:7" ht="12.75">
      <c r="A101" s="8" t="str">
        <f>A10</f>
        <v>Total</v>
      </c>
      <c r="B101" s="8"/>
      <c r="C101" s="71"/>
      <c r="D101" s="71"/>
      <c r="E101" s="71"/>
      <c r="F101" s="71"/>
      <c r="G101" s="71"/>
    </row>
    <row r="102" spans="1:7" s="86" customFormat="1" ht="10.5">
      <c r="A102" s="34" t="str">
        <f>A88</f>
        <v>United States</v>
      </c>
      <c r="B102" s="34"/>
      <c r="C102" s="203">
        <f>C88+C95</f>
        <v>5</v>
      </c>
      <c r="D102" s="203">
        <f>D88+D95</f>
        <v>15</v>
      </c>
      <c r="E102" s="203">
        <f>E88+E95</f>
        <v>30</v>
      </c>
      <c r="F102" s="203">
        <f>F88+F95</f>
        <v>50</v>
      </c>
      <c r="G102" s="203">
        <f>G88+G95</f>
        <v>75</v>
      </c>
    </row>
    <row r="103" spans="1:7" s="86" customFormat="1" ht="10.5">
      <c r="A103" s="34" t="str">
        <f>A89</f>
        <v>Europe</v>
      </c>
      <c r="B103" s="34"/>
      <c r="C103" s="203">
        <f>C89+C96</f>
        <v>5</v>
      </c>
      <c r="D103" s="203">
        <f>D89+D96</f>
        <v>15</v>
      </c>
      <c r="E103" s="203">
        <f>E89+E96</f>
        <v>30</v>
      </c>
      <c r="F103" s="203">
        <f>F89+F96</f>
        <v>50</v>
      </c>
      <c r="G103" s="203">
        <f>G89+G96</f>
        <v>75</v>
      </c>
    </row>
    <row r="104" spans="1:7" s="86" customFormat="1" ht="10.5">
      <c r="A104" s="34" t="str">
        <f>A90</f>
        <v>Asia</v>
      </c>
      <c r="B104" s="34"/>
      <c r="C104" s="203">
        <f>C90+C97</f>
        <v>5</v>
      </c>
      <c r="D104" s="203">
        <f>D90+D97</f>
        <v>10</v>
      </c>
      <c r="E104" s="203">
        <f>E90+E97</f>
        <v>35</v>
      </c>
      <c r="F104" s="203">
        <f>F90+F97</f>
        <v>60</v>
      </c>
      <c r="G104" s="203">
        <f>G90+G97</f>
        <v>85</v>
      </c>
    </row>
    <row r="105" spans="1:7" s="86" customFormat="1" ht="10.5">
      <c r="A105" s="34" t="str">
        <f>A91</f>
        <v>Rest of the world</v>
      </c>
      <c r="B105" s="34"/>
      <c r="C105" s="204">
        <f>C91+C98</f>
        <v>0</v>
      </c>
      <c r="D105" s="204">
        <f>D91+D98</f>
        <v>0</v>
      </c>
      <c r="E105" s="204">
        <f>E91+E98</f>
        <v>0</v>
      </c>
      <c r="F105" s="204">
        <f>F91+F98</f>
        <v>0</v>
      </c>
      <c r="G105" s="204">
        <f>G91+G98</f>
        <v>0</v>
      </c>
    </row>
    <row r="106" spans="1:7" ht="12.75">
      <c r="A106" s="110" t="s">
        <v>54</v>
      </c>
      <c r="B106" s="110"/>
      <c r="C106" s="205">
        <f>SUM(C102:C105)</f>
        <v>15</v>
      </c>
      <c r="D106" s="205">
        <f>SUM(D102:D105)</f>
        <v>40</v>
      </c>
      <c r="E106" s="205">
        <f>SUM(E102:E105)</f>
        <v>95</v>
      </c>
      <c r="F106" s="205">
        <f>SUM(F102:F105)</f>
        <v>160</v>
      </c>
      <c r="G106" s="205">
        <f>SUM(G102:G105)</f>
        <v>235</v>
      </c>
    </row>
    <row r="107" spans="1:7" ht="12.75">
      <c r="A107" s="8" t="s">
        <v>188</v>
      </c>
      <c r="B107" s="8"/>
      <c r="C107" s="71"/>
      <c r="D107" s="71"/>
      <c r="E107" s="71"/>
      <c r="F107" s="71"/>
      <c r="G107" s="71"/>
    </row>
    <row r="108" spans="1:7" s="86" customFormat="1" ht="10.5">
      <c r="A108" s="34" t="str">
        <f>A6</f>
        <v>United States</v>
      </c>
      <c r="B108" s="34"/>
      <c r="C108" s="203">
        <f>C88*Assumptions!C73</f>
        <v>1</v>
      </c>
      <c r="D108" s="203">
        <f>D88*Assumptions!D73</f>
        <v>3</v>
      </c>
      <c r="E108" s="203">
        <f>E88*Assumptions!E73</f>
        <v>6</v>
      </c>
      <c r="F108" s="203">
        <f>F88*Assumptions!F73</f>
        <v>10</v>
      </c>
      <c r="G108" s="203">
        <f>G88*Assumptions!G73</f>
        <v>15</v>
      </c>
    </row>
    <row r="109" spans="1:7" s="86" customFormat="1" ht="10.5">
      <c r="A109" s="34" t="str">
        <f>A7</f>
        <v>Europe</v>
      </c>
      <c r="B109" s="34"/>
      <c r="C109" s="203">
        <f>C89*Assumptions!C74</f>
        <v>1</v>
      </c>
      <c r="D109" s="203">
        <f>D89*Assumptions!D74</f>
        <v>3</v>
      </c>
      <c r="E109" s="203">
        <f>E89*Assumptions!E74</f>
        <v>6</v>
      </c>
      <c r="F109" s="203">
        <f>F89*Assumptions!F74</f>
        <v>10</v>
      </c>
      <c r="G109" s="203">
        <f>G89*Assumptions!G74</f>
        <v>15</v>
      </c>
    </row>
    <row r="110" spans="1:7" s="86" customFormat="1" ht="10.5">
      <c r="A110" s="34" t="str">
        <f>A8</f>
        <v>Asia</v>
      </c>
      <c r="B110" s="34"/>
      <c r="C110" s="203">
        <f>C90*Assumptions!C75</f>
        <v>1</v>
      </c>
      <c r="D110" s="203">
        <f>D90*Assumptions!D75</f>
        <v>2</v>
      </c>
      <c r="E110" s="203">
        <f>E90*Assumptions!E75</f>
        <v>7</v>
      </c>
      <c r="F110" s="203">
        <f>F90*Assumptions!F75</f>
        <v>12</v>
      </c>
      <c r="G110" s="203">
        <f>G90*Assumptions!G75</f>
        <v>17</v>
      </c>
    </row>
    <row r="111" spans="1:7" s="86" customFormat="1" ht="10.5">
      <c r="A111" s="34" t="str">
        <f>A9</f>
        <v>Rest of the world</v>
      </c>
      <c r="B111" s="34"/>
      <c r="C111" s="204">
        <f>C91*Assumptions!C76</f>
        <v>0</v>
      </c>
      <c r="D111" s="204">
        <f>D91*Assumptions!D76</f>
        <v>0</v>
      </c>
      <c r="E111" s="204">
        <f>E91*Assumptions!E76</f>
        <v>0</v>
      </c>
      <c r="F111" s="204">
        <f>F91*Assumptions!F76</f>
        <v>0</v>
      </c>
      <c r="G111" s="204">
        <f>G91*Assumptions!G76</f>
        <v>0</v>
      </c>
    </row>
    <row r="112" spans="1:7" ht="12.75">
      <c r="A112" s="110" t="s">
        <v>54</v>
      </c>
      <c r="B112" s="110"/>
      <c r="C112" s="205">
        <f>SUM(C108:C111)</f>
        <v>3</v>
      </c>
      <c r="D112" s="205">
        <f>SUM(D108:D111)</f>
        <v>8</v>
      </c>
      <c r="E112" s="205">
        <f>SUM(E108:E111)</f>
        <v>19</v>
      </c>
      <c r="F112" s="205">
        <f>SUM(F108:F111)</f>
        <v>32</v>
      </c>
      <c r="G112" s="205">
        <f>SUM(G108:G111)</f>
        <v>47</v>
      </c>
    </row>
    <row r="113" spans="1:7" ht="12.75">
      <c r="A113" s="110"/>
      <c r="B113" s="110"/>
      <c r="C113" s="205"/>
      <c r="D113" s="205"/>
      <c r="E113" s="205"/>
      <c r="F113" s="205"/>
      <c r="G113" s="205"/>
    </row>
    <row r="114" spans="1:7" ht="12.75">
      <c r="A114" s="8" t="s">
        <v>189</v>
      </c>
      <c r="B114" s="8"/>
      <c r="C114" s="71"/>
      <c r="D114" s="71"/>
      <c r="E114" s="71"/>
      <c r="F114" s="71"/>
      <c r="G114" s="71"/>
    </row>
    <row r="115" spans="1:7" s="86" customFormat="1" ht="14.25" customHeight="1">
      <c r="A115" s="34" t="str">
        <f>A108</f>
        <v>United States</v>
      </c>
      <c r="B115" s="34"/>
      <c r="C115" s="203">
        <f>C95*Assumptions!C79</f>
        <v>0</v>
      </c>
      <c r="D115" s="203">
        <f>D95*Assumptions!D79</f>
        <v>0</v>
      </c>
      <c r="E115" s="203">
        <f>E95*Assumptions!E79</f>
        <v>0</v>
      </c>
      <c r="F115" s="203">
        <f>F95*Assumptions!F79</f>
        <v>0</v>
      </c>
      <c r="G115" s="203">
        <f>G95*Assumptions!G79</f>
        <v>0</v>
      </c>
    </row>
    <row r="116" spans="1:7" s="86" customFormat="1" ht="10.5">
      <c r="A116" s="34" t="str">
        <f>A109</f>
        <v>Europe</v>
      </c>
      <c r="B116" s="34"/>
      <c r="C116" s="203">
        <f>C96*Assumptions!C80</f>
        <v>0</v>
      </c>
      <c r="D116" s="203">
        <f>D96*Assumptions!D80</f>
        <v>0</v>
      </c>
      <c r="E116" s="203">
        <f>E96*Assumptions!E80</f>
        <v>0</v>
      </c>
      <c r="F116" s="203">
        <f>F96*Assumptions!F80</f>
        <v>0</v>
      </c>
      <c r="G116" s="203">
        <f>G96*Assumptions!G80</f>
        <v>0</v>
      </c>
    </row>
    <row r="117" spans="1:7" s="86" customFormat="1" ht="10.5">
      <c r="A117" s="34" t="str">
        <f>A110</f>
        <v>Asia</v>
      </c>
      <c r="B117" s="34"/>
      <c r="C117" s="203">
        <f>C97*Assumptions!C81</f>
        <v>0</v>
      </c>
      <c r="D117" s="203">
        <f>D97*Assumptions!D81</f>
        <v>0</v>
      </c>
      <c r="E117" s="203">
        <f>E97*Assumptions!E81</f>
        <v>0</v>
      </c>
      <c r="F117" s="203">
        <f>F97*Assumptions!F81</f>
        <v>0</v>
      </c>
      <c r="G117" s="203">
        <f>G97*Assumptions!G81</f>
        <v>0</v>
      </c>
    </row>
    <row r="118" spans="1:7" s="86" customFormat="1" ht="10.5">
      <c r="A118" s="34" t="str">
        <f>A111</f>
        <v>Rest of the world</v>
      </c>
      <c r="B118" s="34"/>
      <c r="C118" s="204">
        <f>C98*Assumptions!C82</f>
        <v>0</v>
      </c>
      <c r="D118" s="204">
        <f>D98*Assumptions!D82</f>
        <v>0</v>
      </c>
      <c r="E118" s="204">
        <f>E98*Assumptions!E82</f>
        <v>0</v>
      </c>
      <c r="F118" s="204">
        <f>F98*Assumptions!F82</f>
        <v>0</v>
      </c>
      <c r="G118" s="204">
        <f>G98*Assumptions!G82</f>
        <v>0</v>
      </c>
    </row>
    <row r="119" spans="1:7" ht="12.75">
      <c r="A119" s="110" t="s">
        <v>54</v>
      </c>
      <c r="B119" s="110"/>
      <c r="C119" s="205">
        <f>SUM(C115:C118)</f>
        <v>0</v>
      </c>
      <c r="D119" s="205">
        <f>SUM(D115:D118)</f>
        <v>0</v>
      </c>
      <c r="E119" s="205">
        <f>SUM(E115:E118)</f>
        <v>0</v>
      </c>
      <c r="F119" s="205">
        <f>SUM(F115:F118)</f>
        <v>0</v>
      </c>
      <c r="G119" s="205">
        <f>SUM(G115:G118)</f>
        <v>0</v>
      </c>
    </row>
  </sheetData>
  <printOptions/>
  <pageMargins left="0.5902777777777778" right="0.5902777777777778" top="0.7875" bottom="0.7875000000000001" header="0.5118055555555556" footer="0.5118055555555556"/>
  <pageSetup fitToHeight="0" fitToWidth="1" horizontalDpi="300" verticalDpi="300" orientation="portrait" paperSize="9"/>
  <headerFooter alignWithMargins="0">
    <oddFooter>&amp;L Confidential&amp;C&amp;A&amp;RPage &amp;P</oddFooter>
  </headerFooter>
  <rowBreaks count="2" manualBreakCount="2">
    <brk id="53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2000-07-01T05:10:32Z</cp:lastPrinted>
  <dcterms:created xsi:type="dcterms:W3CDTF">1997-09-14T00:57:01Z</dcterms:created>
  <dcterms:modified xsi:type="dcterms:W3CDTF">2006-06-12T17:19:21Z</dcterms:modified>
  <cp:category/>
  <cp:version/>
  <cp:contentType/>
  <cp:contentStatus/>
  <cp:revision>1</cp:revision>
</cp:coreProperties>
</file>